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uyện Nghi Xuân\Đăng tải lấy ý kiến\HS Kem theo\"/>
    </mc:Choice>
  </mc:AlternateContent>
  <xr:revisionPtr revIDLastSave="0" documentId="13_ncr:1_{3F5034AB-E076-488D-8407-DE0A078E29B3}" xr6:coauthVersionLast="47" xr6:coauthVersionMax="47" xr10:uidLastSave="{00000000-0000-0000-0000-000000000000}"/>
  <bookViews>
    <workbookView xWindow="-110" yWindow="-110" windowWidth="19420" windowHeight="11500" tabRatio="587" firstSheet="1" activeTab="1" xr2:uid="{00000000-000D-0000-FFFF-FFFF00000000}"/>
  </bookViews>
  <sheets>
    <sheet name="Mucluc" sheetId="30" state="hidden" r:id="rId1"/>
    <sheet name="Muc Luc" sheetId="94" r:id="rId2"/>
    <sheet name="BIEU 01.CH" sheetId="101" r:id="rId3"/>
    <sheet name="BIEU 03.CH" sheetId="69" r:id="rId4"/>
    <sheet name="BIEU 05.CH" sheetId="93" r:id="rId5"/>
    <sheet name="BIEU 06.CH" sheetId="96" r:id="rId6"/>
    <sheet name="BIEU 08.CH" sheetId="95" r:id="rId7"/>
    <sheet name="00000000" sheetId="4" state="veryHidden" r:id="rId8"/>
    <sheet name="10000000" sheetId="16" state="veryHidden" r:id="rId9"/>
    <sheet name="Sheet1" sheetId="100" state="hidden" r:id="rId10"/>
  </sheets>
  <definedNames>
    <definedName name="_Fill" hidden="1">#REF!</definedName>
    <definedName name="_xlnm._FilterDatabase" localSheetId="2" hidden="1">'BIEU 01.CH'!$A$7:$AK$7</definedName>
    <definedName name="_xlnm._FilterDatabase" localSheetId="3" hidden="1">'BIEU 03.CH'!$A$7:$H$81</definedName>
    <definedName name="_xlnm._FilterDatabase" localSheetId="9" hidden="1">Sheet1!$A$1:$G$68</definedName>
    <definedName name="_xlnm.Print_Titles" localSheetId="4">'BIEU 05.CH'!$6:$7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93" l="1"/>
  <c r="F18" i="93"/>
  <c r="G10" i="93"/>
  <c r="E35" i="93"/>
  <c r="E30" i="93"/>
  <c r="E24" i="93"/>
  <c r="E10" i="93"/>
  <c r="F35" i="93"/>
  <c r="F30" i="93"/>
  <c r="F24" i="93"/>
  <c r="F10" i="93"/>
  <c r="R10" i="93"/>
  <c r="R18" i="93"/>
  <c r="R30" i="93"/>
  <c r="R24" i="93"/>
  <c r="R35" i="93"/>
  <c r="G77" i="69"/>
  <c r="H77" i="69" s="1"/>
  <c r="G9" i="69"/>
  <c r="G15" i="69"/>
  <c r="G17" i="69"/>
  <c r="H17" i="69" s="1"/>
  <c r="G18" i="69"/>
  <c r="G19" i="69"/>
  <c r="G20" i="69"/>
  <c r="G30" i="69"/>
  <c r="H30" i="69" s="1"/>
  <c r="G31" i="69"/>
  <c r="H31" i="69" s="1"/>
  <c r="G33" i="69"/>
  <c r="G46" i="69"/>
  <c r="G53" i="69"/>
  <c r="H53" i="69" s="1"/>
  <c r="G54" i="69"/>
  <c r="H54" i="69" s="1"/>
  <c r="G55" i="69"/>
  <c r="G57" i="69"/>
  <c r="H57" i="69" s="1"/>
  <c r="G10" i="69"/>
  <c r="H10" i="69" s="1"/>
  <c r="G11" i="69"/>
  <c r="H11" i="69" s="1"/>
  <c r="G12" i="69"/>
  <c r="H12" i="69" s="1"/>
  <c r="G13" i="69"/>
  <c r="H13" i="69" s="1"/>
  <c r="G14" i="69"/>
  <c r="H14" i="69" s="1"/>
  <c r="G16" i="69"/>
  <c r="H16" i="69" s="1"/>
  <c r="G21" i="69"/>
  <c r="H21" i="69" s="1"/>
  <c r="G22" i="69"/>
  <c r="G23" i="69"/>
  <c r="G24" i="69"/>
  <c r="H24" i="69" s="1"/>
  <c r="G25" i="69"/>
  <c r="H25" i="69" s="1"/>
  <c r="G26" i="69"/>
  <c r="G27" i="69"/>
  <c r="H27" i="69" s="1"/>
  <c r="G28" i="69"/>
  <c r="H28" i="69" s="1"/>
  <c r="G29" i="69"/>
  <c r="H29" i="69" s="1"/>
  <c r="G32" i="69"/>
  <c r="H32" i="69" s="1"/>
  <c r="G34" i="69"/>
  <c r="H34" i="69" s="1"/>
  <c r="G35" i="69"/>
  <c r="H35" i="69" s="1"/>
  <c r="G36" i="69"/>
  <c r="H36" i="69" s="1"/>
  <c r="G37" i="69"/>
  <c r="H37" i="69" s="1"/>
  <c r="G38" i="69"/>
  <c r="H38" i="69" s="1"/>
  <c r="G39" i="69"/>
  <c r="H39" i="69" s="1"/>
  <c r="G40" i="69"/>
  <c r="G41" i="69"/>
  <c r="G42" i="69"/>
  <c r="G43" i="69"/>
  <c r="H43" i="69" s="1"/>
  <c r="G44" i="69"/>
  <c r="H44" i="69" s="1"/>
  <c r="G45" i="69"/>
  <c r="G47" i="69"/>
  <c r="G48" i="69"/>
  <c r="H48" i="69" s="1"/>
  <c r="G49" i="69"/>
  <c r="H49" i="69" s="1"/>
  <c r="G50" i="69"/>
  <c r="G51" i="69"/>
  <c r="H51" i="69" s="1"/>
  <c r="G52" i="69"/>
  <c r="H52" i="69" s="1"/>
  <c r="G56" i="69"/>
  <c r="H56" i="69" s="1"/>
  <c r="G58" i="69"/>
  <c r="G59" i="69"/>
  <c r="G60" i="69"/>
  <c r="H60" i="69" s="1"/>
  <c r="G61" i="69"/>
  <c r="H61" i="69" s="1"/>
  <c r="G62" i="69"/>
  <c r="H62" i="69" s="1"/>
  <c r="G63" i="69"/>
  <c r="H63" i="69" s="1"/>
  <c r="G64" i="69"/>
  <c r="H64" i="69" s="1"/>
  <c r="G65" i="69"/>
  <c r="H65" i="69" s="1"/>
  <c r="G66" i="69"/>
  <c r="H66" i="69" s="1"/>
  <c r="G67" i="69"/>
  <c r="H67" i="69" s="1"/>
  <c r="G68" i="69"/>
  <c r="H68" i="69" s="1"/>
  <c r="G69" i="69"/>
  <c r="H69" i="69" s="1"/>
  <c r="G70" i="69"/>
  <c r="G71" i="69"/>
  <c r="H71" i="69" s="1"/>
  <c r="G72" i="69"/>
  <c r="H72" i="69" s="1"/>
  <c r="G73" i="69"/>
  <c r="H73" i="69" s="1"/>
  <c r="G74" i="69"/>
  <c r="H74" i="69" s="1"/>
  <c r="G75" i="69"/>
  <c r="G76" i="69"/>
  <c r="H76" i="69" s="1"/>
  <c r="G8" i="69"/>
  <c r="H8" i="69" s="1"/>
  <c r="W30" i="95" l="1"/>
  <c r="V30" i="95"/>
  <c r="U30" i="95"/>
  <c r="T30" i="95"/>
  <c r="S30" i="95"/>
  <c r="R30" i="95"/>
  <c r="Q30" i="95"/>
  <c r="P30" i="95"/>
  <c r="O30" i="95"/>
  <c r="N30" i="95"/>
  <c r="M30" i="95"/>
  <c r="L30" i="95"/>
  <c r="K30" i="95"/>
  <c r="J30" i="95"/>
  <c r="I30" i="95"/>
  <c r="H30" i="95"/>
  <c r="G30" i="95"/>
  <c r="F30" i="95"/>
  <c r="E30" i="95"/>
  <c r="D30" i="95"/>
  <c r="W22" i="95"/>
  <c r="V22" i="95"/>
  <c r="U22" i="95"/>
  <c r="T22" i="95"/>
  <c r="S22" i="95"/>
  <c r="R22" i="95"/>
  <c r="Q22" i="95"/>
  <c r="P22" i="95"/>
  <c r="O22" i="95"/>
  <c r="N22" i="95"/>
  <c r="M22" i="95"/>
  <c r="L22" i="95"/>
  <c r="K22" i="95"/>
  <c r="J22" i="95"/>
  <c r="I22" i="95"/>
  <c r="H22" i="95"/>
  <c r="G22" i="95"/>
  <c r="F22" i="95"/>
  <c r="E22" i="95"/>
  <c r="D22" i="95"/>
  <c r="AB64" i="93" l="1"/>
  <c r="AB9" i="93"/>
  <c r="G9" i="93"/>
  <c r="G11" i="93"/>
  <c r="G12" i="93"/>
  <c r="G13" i="93"/>
  <c r="G14" i="93"/>
  <c r="G15" i="93"/>
  <c r="G16" i="93"/>
  <c r="G17" i="93"/>
  <c r="G18" i="93"/>
  <c r="G19" i="93"/>
  <c r="G20" i="93"/>
  <c r="G21" i="93"/>
  <c r="G22" i="93"/>
  <c r="G23" i="93"/>
  <c r="G24" i="93"/>
  <c r="G25" i="93"/>
  <c r="G26" i="93"/>
  <c r="G27" i="93"/>
  <c r="G28" i="93"/>
  <c r="G29" i="93"/>
  <c r="G30" i="93"/>
  <c r="G31" i="93"/>
  <c r="G32" i="93"/>
  <c r="G33" i="93"/>
  <c r="G34" i="93"/>
  <c r="G35" i="93"/>
  <c r="G36" i="93"/>
  <c r="G37" i="93"/>
  <c r="G38" i="93"/>
  <c r="G39" i="93"/>
  <c r="G40" i="93"/>
  <c r="G41" i="93"/>
  <c r="G42" i="93"/>
  <c r="G43" i="93"/>
  <c r="G44" i="93"/>
  <c r="G45" i="93"/>
  <c r="G46" i="93"/>
  <c r="G47" i="93"/>
  <c r="G48" i="93"/>
  <c r="G49" i="93"/>
  <c r="G50" i="93"/>
  <c r="G51" i="93"/>
  <c r="G52" i="93"/>
  <c r="G53" i="93"/>
  <c r="G54" i="93"/>
  <c r="G55" i="93"/>
  <c r="G56" i="93"/>
  <c r="G57" i="93"/>
  <c r="G58" i="93"/>
  <c r="G59" i="93"/>
  <c r="G60" i="93"/>
  <c r="G61" i="93"/>
  <c r="G62" i="93"/>
  <c r="G63" i="93"/>
  <c r="G64" i="93"/>
  <c r="G65" i="93"/>
  <c r="G66" i="93"/>
  <c r="D21" i="101"/>
  <c r="G78" i="69"/>
  <c r="G79" i="69"/>
  <c r="G80" i="69"/>
  <c r="E63" i="100"/>
  <c r="E48" i="100"/>
  <c r="E38" i="100"/>
  <c r="E26" i="100"/>
  <c r="E2" i="100"/>
  <c r="U72" i="101"/>
  <c r="T72" i="101"/>
  <c r="S72" i="101"/>
  <c r="R72" i="101"/>
  <c r="Q72" i="101"/>
  <c r="I72" i="101"/>
  <c r="H72" i="101"/>
  <c r="G72" i="101"/>
  <c r="F72" i="101"/>
  <c r="D69" i="101"/>
  <c r="D68" i="101"/>
  <c r="D67" i="101"/>
  <c r="D66" i="101"/>
  <c r="AB72" i="101"/>
  <c r="Z72" i="101"/>
  <c r="P72" i="101"/>
  <c r="N72" i="101"/>
  <c r="D63" i="101"/>
  <c r="D62" i="101"/>
  <c r="D61" i="101"/>
  <c r="D60" i="101"/>
  <c r="D59" i="101"/>
  <c r="D58" i="101"/>
  <c r="D57" i="101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AA72" i="101"/>
  <c r="Y72" i="101"/>
  <c r="X72" i="101"/>
  <c r="W72" i="101"/>
  <c r="V72" i="101"/>
  <c r="O72" i="101"/>
  <c r="M72" i="101"/>
  <c r="L72" i="101"/>
  <c r="K72" i="101"/>
  <c r="J72" i="101"/>
  <c r="D20" i="101"/>
  <c r="D18" i="101"/>
  <c r="D17" i="101"/>
  <c r="D16" i="101"/>
  <c r="D15" i="101"/>
  <c r="D14" i="101"/>
  <c r="D13" i="101"/>
  <c r="D12" i="101"/>
  <c r="D11" i="101"/>
  <c r="D10" i="101"/>
  <c r="D9" i="101"/>
  <c r="D8" i="101"/>
  <c r="AB19" i="93"/>
  <c r="AB21" i="93"/>
  <c r="AB31" i="93"/>
  <c r="AB37" i="93"/>
  <c r="AB38" i="93"/>
  <c r="AB40" i="93"/>
  <c r="AB44" i="93"/>
  <c r="AB51" i="93"/>
  <c r="AB52" i="93"/>
  <c r="AB53" i="93"/>
  <c r="E19" i="100" l="1"/>
  <c r="D22" i="101"/>
  <c r="D64" i="101"/>
  <c r="D72" i="101" l="1"/>
  <c r="AB29" i="93" l="1"/>
  <c r="AB54" i="93"/>
  <c r="AB60" i="93"/>
  <c r="AB28" i="93"/>
  <c r="AB56" i="93"/>
  <c r="AB14" i="93"/>
  <c r="AB50" i="93"/>
  <c r="AB47" i="93"/>
  <c r="AB55" i="93"/>
  <c r="AB13" i="93"/>
  <c r="AB57" i="93"/>
  <c r="AB26" i="93"/>
  <c r="AB16" i="93"/>
  <c r="AB35" i="93"/>
  <c r="AB24" i="93"/>
  <c r="AB15" i="93"/>
  <c r="AB18" i="93"/>
  <c r="AB27" i="93"/>
  <c r="AB59" i="93"/>
  <c r="AB36" i="93"/>
  <c r="AB30" i="93"/>
  <c r="AB22" i="93"/>
  <c r="AB63" i="93"/>
  <c r="AB62" i="93"/>
  <c r="AB12" i="93"/>
  <c r="AB33" i="93"/>
  <c r="AB25" i="93"/>
  <c r="AB17" i="93"/>
  <c r="AB49" i="93"/>
  <c r="AB32" i="93"/>
  <c r="AB46" i="93"/>
  <c r="AB48" i="93"/>
  <c r="AB23" i="93"/>
  <c r="AB42" i="93"/>
  <c r="AB11" i="93"/>
  <c r="AB61" i="93"/>
  <c r="AB58" i="93"/>
  <c r="AB20" i="93"/>
  <c r="AB41" i="93"/>
  <c r="AB39" i="93"/>
  <c r="AB34" i="93"/>
  <c r="AB43" i="93"/>
  <c r="AB45" i="93"/>
  <c r="AB10" i="93"/>
  <c r="AB8" i="93" s="1"/>
</calcChain>
</file>

<file path=xl/sharedStrings.xml><?xml version="1.0" encoding="utf-8"?>
<sst xmlns="http://schemas.openxmlformats.org/spreadsheetml/2006/main" count="1287" uniqueCount="390">
  <si>
    <t>Biểu 05/CH</t>
  </si>
  <si>
    <t>Biểu 03/CH</t>
  </si>
  <si>
    <t>1.1</t>
  </si>
  <si>
    <t>1.2</t>
  </si>
  <si>
    <t>2.1</t>
  </si>
  <si>
    <t>ONT</t>
  </si>
  <si>
    <t>2.2</t>
  </si>
  <si>
    <t>1.3</t>
  </si>
  <si>
    <t>1.4</t>
  </si>
  <si>
    <t>1.5</t>
  </si>
  <si>
    <t>2.3</t>
  </si>
  <si>
    <t>2.4</t>
  </si>
  <si>
    <t>2.5</t>
  </si>
  <si>
    <t>2.6</t>
  </si>
  <si>
    <t>STT</t>
  </si>
  <si>
    <t>(1)</t>
  </si>
  <si>
    <t>(2)</t>
  </si>
  <si>
    <t>(3)</t>
  </si>
  <si>
    <t>(5)</t>
  </si>
  <si>
    <t>(6)</t>
  </si>
  <si>
    <t>(8)</t>
  </si>
  <si>
    <t>(7)</t>
  </si>
  <si>
    <t>(4)</t>
  </si>
  <si>
    <t>SKC</t>
  </si>
  <si>
    <t>DNL</t>
  </si>
  <si>
    <t>DBV</t>
  </si>
  <si>
    <t>CQP</t>
  </si>
  <si>
    <t>CAN</t>
  </si>
  <si>
    <t>TSC</t>
  </si>
  <si>
    <t>Mã</t>
  </si>
  <si>
    <t>LUA</t>
  </si>
  <si>
    <t>HNK</t>
  </si>
  <si>
    <t>CLN</t>
  </si>
  <si>
    <t>RSX</t>
  </si>
  <si>
    <t>RPH</t>
  </si>
  <si>
    <t>RDD</t>
  </si>
  <si>
    <t>NTS</t>
  </si>
  <si>
    <t>LMU</t>
  </si>
  <si>
    <t>NKH</t>
  </si>
  <si>
    <t>ODT</t>
  </si>
  <si>
    <t>NTD</t>
  </si>
  <si>
    <t>PNK</t>
  </si>
  <si>
    <t>DKH</t>
  </si>
  <si>
    <t>DXH</t>
  </si>
  <si>
    <t>Ký hiệu biểu</t>
  </si>
  <si>
    <t>Tên biểu</t>
  </si>
  <si>
    <t>DRA</t>
  </si>
  <si>
    <t>Đất nông nghiệp</t>
  </si>
  <si>
    <t>NNP</t>
  </si>
  <si>
    <t>LUC</t>
  </si>
  <si>
    <t>Đất trồng cây lâu năm</t>
  </si>
  <si>
    <t>Đất nuôi trồng thủy sản</t>
  </si>
  <si>
    <t>Đất làm muối</t>
  </si>
  <si>
    <t>Đất nông nghiệp khác</t>
  </si>
  <si>
    <t>Đất phi nông nghiệp</t>
  </si>
  <si>
    <t>DVH</t>
  </si>
  <si>
    <t>DYT</t>
  </si>
  <si>
    <t>DGD</t>
  </si>
  <si>
    <t>DTT</t>
  </si>
  <si>
    <t>SKS</t>
  </si>
  <si>
    <t>DGT</t>
  </si>
  <si>
    <t>DTL</t>
  </si>
  <si>
    <t>DKV</t>
  </si>
  <si>
    <t>DCH</t>
  </si>
  <si>
    <t>TON</t>
  </si>
  <si>
    <t>TIN</t>
  </si>
  <si>
    <t>SON</t>
  </si>
  <si>
    <t>MNC</t>
  </si>
  <si>
    <t>2.7</t>
  </si>
  <si>
    <t>2.8</t>
  </si>
  <si>
    <t>Đất có mặt nước chuyên dùng</t>
  </si>
  <si>
    <t>TMD</t>
  </si>
  <si>
    <t>So sánh</t>
  </si>
  <si>
    <t>1.6</t>
  </si>
  <si>
    <t>CSD</t>
  </si>
  <si>
    <t>SKN</t>
  </si>
  <si>
    <t>Biểu 06a/TKĐĐ</t>
  </si>
  <si>
    <t>Biểu 06b/TKĐĐ</t>
  </si>
  <si>
    <t>Phụ lục số 02</t>
  </si>
  <si>
    <t>Thống kê, kiểm kê diện tích đất nông nghiệp</t>
  </si>
  <si>
    <t>Thống kê, kiểm kê diện tích đất phi nông nghiệp</t>
  </si>
  <si>
    <t>Biểu 01/TKĐĐ</t>
  </si>
  <si>
    <t>Biểu 02/TKĐĐ</t>
  </si>
  <si>
    <t>Biểu 03/TKĐĐ</t>
  </si>
  <si>
    <t>Biểu 04/TKĐĐ</t>
  </si>
  <si>
    <t>Thống kê, kiểm kê diện tích đất đai</t>
  </si>
  <si>
    <t>Thống kê, kiểm kê diện tích đất phân theo đơn vị hành chính</t>
  </si>
  <si>
    <t>Thống kê, kiểm kê diện tích đất theo mục đích được giao, được thuê, được chuyển mục đích sử dụng đất nhưng chưa thực hiện</t>
  </si>
  <si>
    <t>Tổng hợp các trường hợp được giao, được thuê, được chuyển mục đích sử dụng đất nhưng chưa thực hiện</t>
  </si>
  <si>
    <t>Danh sách các trường hợp đã chuyển mục đích sử dụng đất khác với hồ sơ địa chính</t>
  </si>
  <si>
    <t>Biểu 08/TKĐĐ</t>
  </si>
  <si>
    <t>Biểu 09/TKĐĐ</t>
  </si>
  <si>
    <t>Kiểm kê diện tích đất khu bảo tồn thiên nhiên và đa dạng sinh học</t>
  </si>
  <si>
    <t>Biểu 10/TKĐĐ</t>
  </si>
  <si>
    <t>Phân tích nguyên nhân tăng, giảm diện tích của các loại đất</t>
  </si>
  <si>
    <t>Biểu 11/TKĐĐ</t>
  </si>
  <si>
    <t>Cơ cấu diện tích theo mục đích sử dụng đất và đối tượng sử dụng, quản lý đất</t>
  </si>
  <si>
    <t>Biến động diện tích theo mục đích sử dụng đất</t>
  </si>
  <si>
    <t>Biểu 12/TKĐĐ</t>
  </si>
  <si>
    <t>Biểu 13/TKĐĐ</t>
  </si>
  <si>
    <t>Biểu 14/TKĐĐ</t>
  </si>
  <si>
    <t>So sánh hiện trạng sử dụng đất và kế hoạch sử dụng đất trong kỳ quy hoạch</t>
  </si>
  <si>
    <t>Kiểm kê diện tích đất trong các khu vực tổng hợp</t>
  </si>
  <si>
    <t>Thống kê, kiểm kê diện tích đất quốc phòng, đất an ninh</t>
  </si>
  <si>
    <t>Biểu 07/TKĐĐ</t>
  </si>
  <si>
    <t>Biểu 05a/TKĐĐ</t>
  </si>
  <si>
    <t>Biểu 05b/TKĐĐ</t>
  </si>
  <si>
    <t>PNN</t>
  </si>
  <si>
    <t xml:space="preserve">(Ban hành kèm theo Thông tư số 28/2014/TT-BTNMT ngày 02 tháng 6 năm 2014 
của Bộ trưởng Bộ Tài nguyên và Môi trường quy định về thống kê, kiểm kê đất đai và lập bản đồ hiện trạng sử dụng đất)  </t>
  </si>
  <si>
    <t>Đất quốc phòng</t>
  </si>
  <si>
    <t>Đất an ninh</t>
  </si>
  <si>
    <t>Kiểm kê diện tích đất đã chuyển mục đích sử dụng khác với hồ sơ địa chính</t>
  </si>
  <si>
    <t>Kiểm kê diện tích đất có sử dụng kết hợp vào mục đích khác</t>
  </si>
  <si>
    <t>DANH MỤC BIỂU MẪU</t>
  </si>
  <si>
    <t>1.7</t>
  </si>
  <si>
    <t>1.8</t>
  </si>
  <si>
    <t>Đất rừng sản xuất</t>
  </si>
  <si>
    <t>Đất rừng phòng hộ</t>
  </si>
  <si>
    <t>Đất rừng đặc dụng</t>
  </si>
  <si>
    <t>Đất cụm công nghiệp</t>
  </si>
  <si>
    <t>Đất thương mại, dịch vụ</t>
  </si>
  <si>
    <t>Đất cơ sở sản xuất phi nông nghiệp</t>
  </si>
  <si>
    <t>Đất sử dụng cho hoạt động khoáng sản</t>
  </si>
  <si>
    <t>2.9</t>
  </si>
  <si>
    <t>2.10</t>
  </si>
  <si>
    <t>2.11</t>
  </si>
  <si>
    <t>2.12</t>
  </si>
  <si>
    <t>2.13</t>
  </si>
  <si>
    <t>Đất chưa sử dụng</t>
  </si>
  <si>
    <t>Đất ở tại nông thôn</t>
  </si>
  <si>
    <t>Đất ở tại đô thị</t>
  </si>
  <si>
    <t>Chỉ tiêu sử dụng đất</t>
  </si>
  <si>
    <t>Đơn vị tính: ha</t>
  </si>
  <si>
    <t>Biểu 01/CH</t>
  </si>
  <si>
    <t>Diện tích (ha)</t>
  </si>
  <si>
    <t>Đất trồng lúa</t>
  </si>
  <si>
    <t>Đất xây dựng trụ sở cơ quan</t>
  </si>
  <si>
    <t>Đất phi nông nghiệp khác</t>
  </si>
  <si>
    <t>Chỉ tiêu</t>
  </si>
  <si>
    <t>Tăng (+), Giảm (-)</t>
  </si>
  <si>
    <t>Tỷ lệ (%)</t>
  </si>
  <si>
    <t>PHỤ LỤC</t>
  </si>
  <si>
    <t>Đất khu công nghiệp</t>
  </si>
  <si>
    <t>SKK</t>
  </si>
  <si>
    <t>Đất xây dựng cơ sở ngoại giao</t>
  </si>
  <si>
    <t>DNG</t>
  </si>
  <si>
    <t>Tổng diện tích</t>
  </si>
  <si>
    <t>(ha)</t>
  </si>
  <si>
    <t>(%)</t>
  </si>
  <si>
    <t>NNP/PNN</t>
  </si>
  <si>
    <t>LUA/PNN</t>
  </si>
  <si>
    <t>HNK/PNN</t>
  </si>
  <si>
    <t>CLN/PNN</t>
  </si>
  <si>
    <t>RSX/PNN</t>
  </si>
  <si>
    <t>NTS/PNN</t>
  </si>
  <si>
    <t>NKH/PNN</t>
  </si>
  <si>
    <t>Chuyển đổi cơ cấu sử dụng đất trong nội bộ đất nông nghiệp</t>
  </si>
  <si>
    <t>Cơ cấu (%)</t>
  </si>
  <si>
    <t>RSN</t>
  </si>
  <si>
    <t>1.9</t>
  </si>
  <si>
    <t>Đất xây dựng cơ sở văn hóa</t>
  </si>
  <si>
    <t>Đất xây dựng cơ sở y tế</t>
  </si>
  <si>
    <t>Đất xây dựng cơ sở giáo dục và đào tạo</t>
  </si>
  <si>
    <t>Trong đó: đất có rừng sản xuất là rừng tự nhiên</t>
  </si>
  <si>
    <t>RPH/PNN</t>
  </si>
  <si>
    <t>RDD/PNN</t>
  </si>
  <si>
    <t>LMU/PNN</t>
  </si>
  <si>
    <t>RSN/PNN</t>
  </si>
  <si>
    <t>Đất phi nông nghiệp không phải là đất ở chuyển sang đất ở</t>
  </si>
  <si>
    <t>LUK</t>
  </si>
  <si>
    <t>-</t>
  </si>
  <si>
    <t>TT Tiên Điền</t>
  </si>
  <si>
    <t>TT Xuân An</t>
  </si>
  <si>
    <t>Xã Xuân Liên</t>
  </si>
  <si>
    <t>Xã Xuân Viên</t>
  </si>
  <si>
    <t>Xã Xuân Hồng</t>
  </si>
  <si>
    <t>Xã Xuân Lam</t>
  </si>
  <si>
    <t>Xã Xuân Lĩnh</t>
  </si>
  <si>
    <t>Xã Xuân Giang</t>
  </si>
  <si>
    <t>Xã Cổ Đạm</t>
  </si>
  <si>
    <t>Xã Xuân Thành</t>
  </si>
  <si>
    <t>Xã Xuân Yên</t>
  </si>
  <si>
    <t>Xã Xuân Mỹ</t>
  </si>
  <si>
    <t>Xã Xuân Hội</t>
  </si>
  <si>
    <t>Xã Xuân Phổ</t>
  </si>
  <si>
    <t>Xã Đan Trường</t>
  </si>
  <si>
    <t>Xã Xuân Hải</t>
  </si>
  <si>
    <t>Xã Cương Gián</t>
  </si>
  <si>
    <t>Trong đó:</t>
  </si>
  <si>
    <t>Phân theo đơn vị hành chính xã, thị trấn</t>
  </si>
  <si>
    <t>22.251,10</t>
  </si>
  <si>
    <t>CỦA HUYỆN NGHI XUÂN, TỈNH HÀ TĨNH</t>
  </si>
  <si>
    <t>Tiên Điền</t>
  </si>
  <si>
    <t>Xã 
Cương Gián</t>
  </si>
  <si>
    <t xml:space="preserve">                                                                                Diện tích phân theo đơn vị hành chính </t>
  </si>
  <si>
    <t>(4)=(5)+...+(21)</t>
  </si>
  <si>
    <t>Đất nông nghiệp chuyển sang phi nông nghiệp</t>
  </si>
  <si>
    <t>Đất nuôi trồng thuỷ sản</t>
  </si>
  <si>
    <t>PHÂN BỔ ĐẾN TỪNG ĐƠN VỊ HÀNH CHÍNH CẤP XÃ CỦA HUYỆN NGHI XUÂN, TỈNH HÀ TĨNH</t>
  </si>
  <si>
    <t>(9)</t>
  </si>
  <si>
    <t>(10)</t>
  </si>
  <si>
    <t>(11)</t>
  </si>
  <si>
    <t>(13)</t>
  </si>
  <si>
    <t>(12)</t>
  </si>
  <si>
    <t>(14)</t>
  </si>
  <si>
    <t>(15)</t>
  </si>
  <si>
    <t>(16)</t>
  </si>
  <si>
    <t>(17)</t>
  </si>
  <si>
    <t>(18)</t>
  </si>
  <si>
    <t>(19)</t>
  </si>
  <si>
    <t>(20)</t>
  </si>
  <si>
    <t>(21)</t>
  </si>
  <si>
    <t>Đất tín ngưỡng</t>
  </si>
  <si>
    <t>504,64</t>
  </si>
  <si>
    <t>1132,97</t>
  </si>
  <si>
    <t>1134,63</t>
  </si>
  <si>
    <t>1846,25</t>
  </si>
  <si>
    <t>2069,01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</si>
  <si>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Đơn vị tính: ha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</si>
  <si>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Đơn vị tính: ha</t>
  </si>
  <si>
    <t xml:space="preserve">                                                                              Diện tích phân theo đơn vị hành chính </t>
  </si>
  <si>
    <t>Cấp tỉnh phân bổ (ha)</t>
  </si>
  <si>
    <t>Cấp huyện xác định, xác định bổ sung (ha)</t>
  </si>
  <si>
    <t>PHƯƠNG ÁN QUY HOẠCH SỬ DỤNG ĐẤT THỜI KỲ 2021- 2030</t>
  </si>
  <si>
    <t>DIỆN TÍCH CHUYỂN MỤC ĐÍCH SỬ DỤNG ĐẤT TRONG PHƯƠNG ÁN QUY HOẠCH THỜI KỲ 2021- 2030</t>
  </si>
  <si>
    <t>DIỆN TÍCH ĐẤT CHƯA SỬ DỤNG ĐƯA VÀO SỬ DỤNG TRONG PHƯƠNG ÁN QUY HOẠCH SỬ DỤNG ĐẤT THỜI KỲ 2021-2030</t>
  </si>
  <si>
    <t>Phương án Quy hoạch sử dụng đất thời kỳ 2021-2030 của huyện Nghi Xuân</t>
  </si>
  <si>
    <t>Diện tích chuyển mục đích sử dụng đất trong phương án quy hoạch thời kỳ 2021-2030 của huyện Nghi Xuân</t>
  </si>
  <si>
    <t>Diện tích đất chưa sử dụng đưa vào sử dụng trong phương án quy hoạch sử dụng đất thời kỳ 2021-2030 của huyện Nghi Xuân</t>
  </si>
  <si>
    <t>Biểu số 01/CH</t>
  </si>
  <si>
    <t xml:space="preserve">Phân theo đơn vị hành chính </t>
  </si>
  <si>
    <t>Xã Cẩm Thành</t>
  </si>
  <si>
    <t>Xã Cẩm Thịnh</t>
  </si>
  <si>
    <t>Xã Cẩm Trung</t>
  </si>
  <si>
    <t>Xã Cẩm Vịnh</t>
  </si>
  <si>
    <t>Xã Nam Phúc Thăng</t>
  </si>
  <si>
    <t>Xã Yên Hòa</t>
  </si>
  <si>
    <t>XA 24</t>
  </si>
  <si>
    <t>XA 25</t>
  </si>
  <si>
    <t>XA 26</t>
  </si>
  <si>
    <t>XA 27</t>
  </si>
  <si>
    <t>XA 28</t>
  </si>
  <si>
    <t>XA 29</t>
  </si>
  <si>
    <t>XA 30</t>
  </si>
  <si>
    <t>(4)=(6)+...+(21)</t>
  </si>
  <si>
    <t>Nhóm đất nông nghiệp</t>
  </si>
  <si>
    <t xml:space="preserve">Đất trồng lúa </t>
  </si>
  <si>
    <t>1.1.1</t>
  </si>
  <si>
    <t>Đất chuyên trồng lúa</t>
  </si>
  <si>
    <t>1.1.2</t>
  </si>
  <si>
    <t>Đất trồng lúa còn lại</t>
  </si>
  <si>
    <t>Đất trồng cây hằng năm khác</t>
  </si>
  <si>
    <t>Trong đó: Đất rừng sản xuất là rừng tự nhiên</t>
  </si>
  <si>
    <t>RSN </t>
  </si>
  <si>
    <t>Đất chăn nuôi tập trung</t>
  </si>
  <si>
    <t>CNT</t>
  </si>
  <si>
    <t>1.10</t>
  </si>
  <si>
    <t>Nhóm đất phi nông nghiệp</t>
  </si>
  <si>
    <t>Đất xây dựng công trình sự nghiệp</t>
  </si>
  <si>
    <t>DSN</t>
  </si>
  <si>
    <t>2.6.1</t>
  </si>
  <si>
    <t>Đất  xây dựng cơ sở văn hóa</t>
  </si>
  <si>
    <t>2.6.2</t>
  </si>
  <si>
    <t>Đất xây dựng cơ sở xã hội</t>
  </si>
  <si>
    <t>2.6.3</t>
  </si>
  <si>
    <t>2.6.4</t>
  </si>
  <si>
    <t>2.6.5</t>
  </si>
  <si>
    <t>Đất xây dựng cơ sở thể dục, thể thao</t>
  </si>
  <si>
    <t>2.6.6</t>
  </si>
  <si>
    <t>Đất xây dựng cơ sở khoa học và công nghệ</t>
  </si>
  <si>
    <t>2.6.7</t>
  </si>
  <si>
    <t>Đất xây dựng cơ sở môi trường</t>
  </si>
  <si>
    <t>DMT</t>
  </si>
  <si>
    <t>2.6.8</t>
  </si>
  <si>
    <t xml:space="preserve">Đất xây dựng cơ sở khí tượng thủy văn </t>
  </si>
  <si>
    <t>DKT</t>
  </si>
  <si>
    <t>2.6.9</t>
  </si>
  <si>
    <t>2.6.10</t>
  </si>
  <si>
    <t>Đất xây dựng công trình sự nghiệp khác</t>
  </si>
  <si>
    <t>DSK</t>
  </si>
  <si>
    <t>Đất sản xuất, kinh doanh phi nông nghiệp</t>
  </si>
  <si>
    <t>CSK</t>
  </si>
  <si>
    <t>2.7.1</t>
  </si>
  <si>
    <t>2.7.2</t>
  </si>
  <si>
    <t>2.7.3</t>
  </si>
  <si>
    <t>Đất khu công nghệ thông tin tập trung</t>
  </si>
  <si>
    <t>SCT</t>
  </si>
  <si>
    <t>2.7.4</t>
  </si>
  <si>
    <t>2.7.5</t>
  </si>
  <si>
    <t>2.7.6</t>
  </si>
  <si>
    <t>Đất sử dụng vào mục đích công cộng</t>
  </si>
  <si>
    <t>CCC</t>
  </si>
  <si>
    <t>2.8.1</t>
  </si>
  <si>
    <t>Đất công trình giao thông</t>
  </si>
  <si>
    <t>2.8.2</t>
  </si>
  <si>
    <t>Đất công trình thủy lợi</t>
  </si>
  <si>
    <t>2.8.3</t>
  </si>
  <si>
    <t>Đất công trình cấp nước, thoát nước</t>
  </si>
  <si>
    <t>DCT</t>
  </si>
  <si>
    <t>2.8.4</t>
  </si>
  <si>
    <t xml:space="preserve">Đất công trình phòng, chống thiên tai </t>
  </si>
  <si>
    <t>DPC</t>
  </si>
  <si>
    <t>2.8.5</t>
  </si>
  <si>
    <t>Đất có di tích lịch sử - văn hóa danh lam thắng cảnh, di sản thiên nhiên</t>
  </si>
  <si>
    <t>DDD</t>
  </si>
  <si>
    <t>2.8.6</t>
  </si>
  <si>
    <t xml:space="preserve">Đất công trình xử lý chất thải </t>
  </si>
  <si>
    <t>2.8.7</t>
  </si>
  <si>
    <t xml:space="preserve">Đất công trình năng lượng, chiếu sáng công cộng </t>
  </si>
  <si>
    <t>2.8.8</t>
  </si>
  <si>
    <t xml:space="preserve">Đất công trình hạ tầng bưu chính, viễn thông, công nghệ thông tin </t>
  </si>
  <si>
    <t>2.8.9</t>
  </si>
  <si>
    <t xml:space="preserve">Đất chợ dân sinh, chợ đầu mối </t>
  </si>
  <si>
    <t>2.8.10</t>
  </si>
  <si>
    <t>Đất khu vui chơi, giải trí công cộng, sinh hoạt cộng đồng</t>
  </si>
  <si>
    <t>Đất tôn giáo</t>
  </si>
  <si>
    <t>Đất nghĩa trang, nhà tang lễ, cơ sở hỏa táng; đất cơ sở lưu giữ tro cốt</t>
  </si>
  <si>
    <t>TVC</t>
  </si>
  <si>
    <t>2.12.1</t>
  </si>
  <si>
    <t>Đất có mặt nước chuyên dùng dạng ao, hồ, đầm, phá</t>
  </si>
  <si>
    <t>2.12.2</t>
  </si>
  <si>
    <t>Đất có mặt nước dạng sông, ngòi, kênh, rạch, suối</t>
  </si>
  <si>
    <t>Nhóm đất chưa sử dụng</t>
  </si>
  <si>
    <t>3.1</t>
  </si>
  <si>
    <t>Đất bằng chưa sử dụng</t>
  </si>
  <si>
    <t>BCS</t>
  </si>
  <si>
    <t>3.2</t>
  </si>
  <si>
    <t>Đất đồi núi chưa sử dụng</t>
  </si>
  <si>
    <t>DCS</t>
  </si>
  <si>
    <t>3.3</t>
  </si>
  <si>
    <t>Núi đá không có rừng cây</t>
  </si>
  <si>
    <t>NCS</t>
  </si>
  <si>
    <t>3.4</t>
  </si>
  <si>
    <t>Đất có mặt nước chưa sử dụng</t>
  </si>
  <si>
    <t>MCS</t>
  </si>
  <si>
    <t>Đất sử dụng cho khu công nghệ cao*</t>
  </si>
  <si>
    <t>Ghi chú: Đất khu công nghệ cao không cộng vào tổng diện tích tự nhiên.</t>
  </si>
  <si>
    <t>HIỆN TRẠNG  SỬ DỤNG ĐẤT NĂM 2024 CỦA HUYỆN NGHI XUÂN, TỈNH HÀ TĨNH</t>
  </si>
  <si>
    <t>1</t>
  </si>
  <si>
    <t>Đất có rừng sản xuất là rừng trồng</t>
  </si>
  <si>
    <t>RST</t>
  </si>
  <si>
    <t>Đất đang được sử dụng để phát triển rừng sản xuất</t>
  </si>
  <si>
    <t>RSM</t>
  </si>
  <si>
    <t>2</t>
  </si>
  <si>
    <t>Đất khu công nghiệp, đất cụm công nghiệp</t>
  </si>
  <si>
    <t>SCC</t>
  </si>
  <si>
    <t>Đất có mục đích công cộng</t>
  </si>
  <si>
    <t xml:space="preserve">Đất có di tích lịch sử - văn hóa, danh lam thắng cảnh, di sản thiên nhiên </t>
  </si>
  <si>
    <t xml:space="preserve">Đất tín ngưỡng </t>
  </si>
  <si>
    <t xml:space="preserve">Đất nghĩa trang, nhà tang lễ, cơ sở hỏa táng; đất cơ sở lưu trữ tro cốt </t>
  </si>
  <si>
    <t>Đất có mặt nước chuyên dùng dạng sông, ngòi, kênh, rạch, suối</t>
  </si>
  <si>
    <t>Kết quả thực hiện đến ngày 31/12/2024</t>
  </si>
  <si>
    <t xml:space="preserve">Đơn vị tính: 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</si>
  <si>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Ghi chú: * Đất sử dụng cho công nghệ cao không cộng tổng vào diện tích tự nhiên</t>
  </si>
  <si>
    <t>Biểu 08/CH</t>
  </si>
  <si>
    <t>CNT/PNN</t>
  </si>
  <si>
    <t>Chuyển đất trồng lúa sang loại đất khác trong nhóm đất nông nghiệp</t>
  </si>
  <si>
    <t>Chuyển đất rừng đặc dụng sang loại đất khác trong nhóm đất nông nghiệp</t>
  </si>
  <si>
    <t>Chuyển đất rừng phòng hộ sang loại đất khác trong nhóm đất nông nghiệp</t>
  </si>
  <si>
    <t>Chuyển đất rừng sản xuất sang loại đất khác trong nhóm đất nông nghiệp</t>
  </si>
  <si>
    <t>Chuyển các loại đất khác sang đất chăn nuôi tập trung khi thực hiện các dự án chăn nuôi tập trung quy mô lớn</t>
  </si>
  <si>
    <t>MHT/CNT</t>
  </si>
  <si>
    <t>Chuyển đổi cơ cấu sử dụng đất trong nội bộ đất phi nông nghiệp</t>
  </si>
  <si>
    <t>4.1</t>
  </si>
  <si>
    <t>Chuyển đất phi nông nghiệp được quy định tại Điều 118 sang các loại đất phi nông nghiệp quy định tại Điều 119 hoặc Điều 120 của Luật này</t>
  </si>
  <si>
    <t>MHT/PNC</t>
  </si>
  <si>
    <t>4.2</t>
  </si>
  <si>
    <t>MHT/OCT</t>
  </si>
  <si>
    <t>4.3</t>
  </si>
  <si>
    <t>Chuyển đất xây dựng công trình sự nghiệp sang đất sản xuất, kinh doanh phi nông nghiệp</t>
  </si>
  <si>
    <t>MHT/CSK</t>
  </si>
  <si>
    <t>4.4</t>
  </si>
  <si>
    <t>Chuyển đất xây dựng công trình công cộng có mục đích kinh doanh sang đất sản xuất, kinh doanh phi nông nghiệp</t>
  </si>
  <si>
    <t>4.5</t>
  </si>
  <si>
    <t>Chuyển đất sản xuất, kinh doanh phi nông nghiệp không phải đất thương mại, dịch vụ sang đất thương mại, dịch vụ</t>
  </si>
  <si>
    <t>MHT/TMD</t>
  </si>
  <si>
    <t>LUA/NNP</t>
  </si>
  <si>
    <t>RDD/NNP</t>
  </si>
  <si>
    <t>RPH/NNP</t>
  </si>
  <si>
    <t>RSX/NNP</t>
  </si>
  <si>
    <t>RSN/NNP</t>
  </si>
  <si>
    <t>Biểu 06/CH</t>
  </si>
  <si>
    <t>Hiện trạng sử dụng đất năm 2024 của huyện Nghi Xuân</t>
  </si>
  <si>
    <t>Kết quả thực hiện quy hoạch sử dụng đất đến năm 2024 của huyện Nghi Xuân</t>
  </si>
  <si>
    <t>KẾT QUẢ THỰC HIỆN QUY HOẠCH SỬ DỤNG ĐẤT ĐẾN NĂM 2024</t>
  </si>
  <si>
    <t>Năm hiện trạng</t>
  </si>
  <si>
    <t>Diện tích được duyệt (ha)</t>
  </si>
  <si>
    <t>(7)=(6)-(4)</t>
  </si>
  <si>
    <t>(8)=(7)/[(5)-
(4)]x100</t>
  </si>
  <si>
    <t>HỆ THỐNG BIỂU TRONG PHƯƠNG ÁN ĐIỀU CHỈNH QUY HOẠCH SỬ DỤNG ĐẤT 
THỜI KỲ 2021-2030 CỦA HUYỆN NGHI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</si>
</sst>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₫_-;\-* #,##0.00\ _₫_-;_-* &quot;-&quot;??\ _₫_-;_-@_-"/>
    <numFmt numFmtId="167" formatCode="&quot;VND&quot;#,##0_);[Red]\(&quot;VND&quot;#,##0\)"/>
    <numFmt numFmtId="168" formatCode="_ * #,##0_ ;_ * \-#,##0_ ;_ * &quot;-&quot;_ ;_ @_ "/>
    <numFmt numFmtId="169" formatCode="_ * #,##0.00_ ;_ * \-#,##0.00_ ;_ * &quot;-&quot;??_ ;_ @_ 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_);\(0\)"/>
    <numFmt numFmtId="174" formatCode="_(* #,##0_);_(* \(#,##0\);_(* &quot;-&quot;??_);_(@_)"/>
    <numFmt numFmtId="175" formatCode="##.##%"/>
    <numFmt numFmtId="176" formatCode="00.000"/>
    <numFmt numFmtId="177" formatCode="&quot;?&quot;#,##0;&quot;?&quot;\-#,##0"/>
    <numFmt numFmtId="178" formatCode="_ &quot;\&quot;* #,##0_ ;_ &quot;\&quot;* \-#,##0_ ;_ &quot;\&quot;* &quot;-&quot;_ ;_ @_ "/>
    <numFmt numFmtId="179" formatCode="#,##0.00\ &quot;USD&quot;;\-#,##0.00\ &quot;USD&quot;"/>
    <numFmt numFmtId="180" formatCode="_ &quot;\&quot;* #,##0.00_ ;_ &quot;\&quot;* \-#,##0.00_ ;_ &quot;\&quot;* &quot;-&quot;??_ ;_ @_ "/>
    <numFmt numFmtId="181" formatCode="#,##0\ &quot;USD&quot;;[Red]\-#,##0\ &quot;USD&quot;"/>
    <numFmt numFmtId="182" formatCode="\$#,##0_);\(\$#,##0\)"/>
    <numFmt numFmtId="183" formatCode="##,###.##"/>
    <numFmt numFmtId="184" formatCode="#0.##"/>
    <numFmt numFmtId="185" formatCode="##,##0%"/>
    <numFmt numFmtId="186" formatCode="#,###%"/>
    <numFmt numFmtId="187" formatCode="##.##"/>
    <numFmt numFmtId="188" formatCode="###,###"/>
    <numFmt numFmtId="189" formatCode="###.###"/>
    <numFmt numFmtId="190" formatCode="##,###.####"/>
    <numFmt numFmtId="191" formatCode="##,##0.##"/>
    <numFmt numFmtId="192" formatCode="_-* #,##0\ _€_-;\-* #,##0\ _€_-;_-* &quot;-&quot;\ _€_-;_-@_-"/>
    <numFmt numFmtId="193" formatCode="_([$€-2]* #,##0.00_);_([$€-2]* \(#,##0.00\);_([$€-2]* &quot;-&quot;??_)"/>
    <numFmt numFmtId="194" formatCode="&quot;Fr.&quot;\ #,##0.00;&quot;Fr.&quot;\ \-#,##0.00"/>
    <numFmt numFmtId="195" formatCode="#,###"/>
    <numFmt numFmtId="196" formatCode="#,##0\ &quot;$&quot;_);[Red]\(#,##0\ &quot;$&quot;\)"/>
    <numFmt numFmtId="197" formatCode="&quot;$&quot;###,0&quot;.&quot;00_);[Red]\(&quot;$&quot;###,0&quot;.&quot;00\)"/>
    <numFmt numFmtId="198" formatCode="#,##0.00\ &quot;F&quot;;[Red]\-#,##0.00\ &quot;F&quot;"/>
    <numFmt numFmtId="199" formatCode="&quot;£&quot;#,##0;[Red]\-&quot;£&quot;#,##0"/>
    <numFmt numFmtId="200" formatCode="0.00000000000E+00;\?"/>
    <numFmt numFmtId="201" formatCode="_-* #,##0\ &quot;F&quot;_-;\-* #,##0\ &quot;F&quot;_-;_-* &quot;-&quot;\ &quot;F&quot;_-;_-@_-"/>
    <numFmt numFmtId="202" formatCode="#,##0\ &quot;F&quot;;[Red]\-#,##0\ &quot;F&quot;"/>
    <numFmt numFmtId="203" formatCode="#,##0.00\ &quot;F&quot;;\-#,##0.00\ &quot;F&quot;"/>
    <numFmt numFmtId="204" formatCode="&quot;\&quot;#,##0;&quot;\&quot;&quot;\&quot;&quot;\&quot;&quot;\&quot;&quot;\&quot;&quot;\&quot;&quot;\&quot;\-#,##0"/>
    <numFmt numFmtId="205" formatCode="&quot;\&quot;#,##0.00;[Red]&quot;\&quot;\-#,##0.00"/>
    <numFmt numFmtId="206" formatCode="&quot;\&quot;#,##0;[Red]&quot;\&quot;\-#,##0"/>
    <numFmt numFmtId="207" formatCode="_-&quot;F&quot;* #,##0_-;\-&quot;F&quot;* #,##0_-;_-&quot;F&quot;* &quot;-&quot;_-;_-@_-"/>
    <numFmt numFmtId="208" formatCode="_-&quot;F&quot;* #,##0.00_-;\-&quot;F&quot;* #,##0.00_-;_-&quot;F&quot;* &quot;-&quot;??_-;_-@_-"/>
    <numFmt numFmtId="209" formatCode="0.00_);\(0.00\)"/>
  </numFmts>
  <fonts count="147">
    <font>
      <sz val="10"/>
      <name val="Arial"/>
    </font>
    <font>
      <sz val="10"/>
      <name val="Arial"/>
      <family val="2"/>
    </font>
    <font>
      <sz val="14"/>
      <name val="??"/>
      <family val="3"/>
      <charset val="129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0"/>
      <name val=".VnArial Narrow"/>
      <family val="2"/>
    </font>
    <font>
      <sz val="8"/>
      <name val="Arial"/>
      <family val="2"/>
    </font>
    <font>
      <sz val="12"/>
      <name val=".VnTime"/>
      <family val="2"/>
    </font>
    <font>
      <sz val="8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4"/>
      <name val="Times New Roman"/>
      <family val="1"/>
      <charset val="163"/>
    </font>
    <font>
      <b/>
      <sz val="11"/>
      <name val="Arial"/>
      <family val="2"/>
    </font>
    <font>
      <b/>
      <sz val="11"/>
      <name val="Arial Narrow"/>
      <family val="2"/>
    </font>
    <font>
      <i/>
      <sz val="11"/>
      <name val="Arial"/>
      <family val="2"/>
    </font>
    <font>
      <sz val="10"/>
      <name val=".VnArial"/>
      <family val="2"/>
    </font>
    <font>
      <sz val="9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VNI-Times"/>
    </font>
    <font>
      <sz val="12"/>
      <name val="Times New Roman"/>
      <family val="1"/>
    </font>
    <font>
      <sz val="12"/>
      <name val=".VnTime"/>
      <family val="2"/>
    </font>
    <font>
      <sz val="12"/>
      <name val="Arial"/>
      <family val="2"/>
    </font>
    <font>
      <b/>
      <sz val="10"/>
      <name val="SVNtimes new roman"/>
      <family val="2"/>
    </font>
    <font>
      <sz val="11"/>
      <name val="??"/>
      <family val="3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Arial"/>
      <family val="2"/>
      <charset val="163"/>
    </font>
    <font>
      <sz val="11"/>
      <name val="VNtimes new roman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sz val="11"/>
      <name val="µ¸¿ò"/>
      <charset val="129"/>
    </font>
    <font>
      <sz val="12"/>
      <name val="µ¸¿òÃ¼"/>
      <family val="3"/>
      <charset val="129"/>
    </font>
    <font>
      <b/>
      <sz val="11"/>
      <color indexed="52"/>
      <name val="Arial"/>
      <family val="2"/>
      <charset val="163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Arial"/>
      <family val="2"/>
      <charset val="163"/>
    </font>
    <font>
      <sz val="11"/>
      <name val="VNbook-Antiqua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0"/>
      <color indexed="8"/>
      <name val="MS Sans Serif"/>
      <family val="2"/>
    </font>
    <font>
      <sz val="10"/>
      <name val="Helv"/>
    </font>
    <font>
      <b/>
      <sz val="12"/>
      <color indexed="8"/>
      <name val=".VnTime"/>
      <family val="2"/>
    </font>
    <font>
      <sz val="11"/>
      <name val="VNI-Times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2"/>
      <name val=".VnBook-AntiquaH"/>
      <family val="2"/>
    </font>
    <font>
      <sz val="14"/>
      <name val=".VnTime"/>
      <family val="2"/>
    </font>
    <font>
      <b/>
      <sz val="12"/>
      <name val="Helv"/>
    </font>
    <font>
      <b/>
      <sz val="11"/>
      <color indexed="56"/>
      <name val="Arial"/>
      <family val="2"/>
      <charset val="16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Arial"/>
      <family val="2"/>
      <charset val="163"/>
    </font>
    <font>
      <sz val="10"/>
      <name val="VNtimes new roman"/>
      <family val="2"/>
    </font>
    <font>
      <sz val="11"/>
      <name val="–¾’©"/>
      <family val="1"/>
      <charset val="128"/>
    </font>
    <font>
      <sz val="13"/>
      <name val=".VnTime"/>
      <family val="2"/>
    </font>
    <font>
      <b/>
      <sz val="11"/>
      <color indexed="63"/>
      <name val="Arial"/>
      <family val="2"/>
      <charset val="163"/>
    </font>
    <font>
      <b/>
      <sz val="18"/>
      <color indexed="8"/>
      <name val="Cambria"/>
      <family val="1"/>
    </font>
    <font>
      <u/>
      <sz val="10"/>
      <color indexed="12"/>
      <name val=".VnArial"/>
      <family val="2"/>
    </font>
    <font>
      <sz val="11"/>
      <color indexed="32"/>
      <name val="VNI-Times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color indexed="8"/>
      <name val="Arial"/>
      <family val="2"/>
      <charset val="163"/>
    </font>
    <font>
      <sz val="11"/>
      <color indexed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2"/>
      <color indexed="8"/>
      <name val="Times New Roman"/>
      <family val="2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3"/>
    </font>
    <font>
      <sz val="12"/>
      <color theme="1"/>
      <name val="Times New Roman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</font>
    <font>
      <b/>
      <sz val="18"/>
      <color theme="3"/>
      <name val="Times New Roman"/>
      <family val="2"/>
    </font>
    <font>
      <sz val="18"/>
      <color theme="3"/>
      <name val="Cambria"/>
      <family val="2"/>
    </font>
    <font>
      <sz val="18"/>
      <color theme="3"/>
      <name val="Times New Roman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4"/>
      <name val="Times New Roman"/>
      <family val="1"/>
    </font>
    <font>
      <i/>
      <sz val="12"/>
      <name val="Arial"/>
      <family val="2"/>
    </font>
    <font>
      <sz val="12"/>
      <name val="Times New Roman"/>
      <family val="1"/>
      <charset val="163"/>
    </font>
    <font>
      <i/>
      <sz val="9"/>
      <name val="Times New Roman"/>
      <family val="1"/>
    </font>
    <font>
      <i/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3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542">
    <xf numFmtId="0" fontId="0" fillId="0" borderId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5" fontId="29" fillId="0" borderId="1">
      <alignment horizontal="center"/>
      <protection hidden="1"/>
    </xf>
    <xf numFmtId="172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34" fillId="2" borderId="0"/>
    <xf numFmtId="9" fontId="35" fillId="0" borderId="0" applyFont="0" applyFill="0" applyBorder="0" applyAlignment="0" applyProtection="0"/>
    <xf numFmtId="0" fontId="36" fillId="2" borderId="0"/>
    <xf numFmtId="0" fontId="37" fillId="3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106" fillId="32" borderId="0" applyNumberFormat="0" applyBorder="0" applyAlignment="0" applyProtection="0"/>
    <xf numFmtId="0" fontId="106" fillId="32" borderId="0" applyNumberFormat="0" applyBorder="0" applyAlignment="0" applyProtection="0"/>
    <xf numFmtId="0" fontId="106" fillId="32" borderId="0" applyNumberFormat="0" applyBorder="0" applyAlignment="0" applyProtection="0"/>
    <xf numFmtId="0" fontId="106" fillId="32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106" fillId="33" borderId="0" applyNumberFormat="0" applyBorder="0" applyAlignment="0" applyProtection="0"/>
    <xf numFmtId="0" fontId="106" fillId="33" borderId="0" applyNumberFormat="0" applyBorder="0" applyAlignment="0" applyProtection="0"/>
    <xf numFmtId="0" fontId="106" fillId="33" borderId="0" applyNumberFormat="0" applyBorder="0" applyAlignment="0" applyProtection="0"/>
    <xf numFmtId="0" fontId="106" fillId="33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37" fillId="8" borderId="0" applyNumberFormat="0" applyBorder="0" applyAlignment="0" applyProtection="0"/>
    <xf numFmtId="0" fontId="38" fillId="2" borderId="0"/>
    <xf numFmtId="0" fontId="39" fillId="0" borderId="0">
      <alignment wrapText="1"/>
    </xf>
    <xf numFmtId="0" fontId="37" fillId="9" borderId="0" applyNumberFormat="0" applyBorder="0" applyAlignment="0" applyProtection="0"/>
    <xf numFmtId="0" fontId="106" fillId="35" borderId="0" applyNumberFormat="0" applyBorder="0" applyAlignment="0" applyProtection="0"/>
    <xf numFmtId="0" fontId="106" fillId="35" borderId="0" applyNumberFormat="0" applyBorder="0" applyAlignment="0" applyProtection="0"/>
    <xf numFmtId="0" fontId="106" fillId="35" borderId="0" applyNumberFormat="0" applyBorder="0" applyAlignment="0" applyProtection="0"/>
    <xf numFmtId="0" fontId="106" fillId="35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106" fillId="36" borderId="0" applyNumberFormat="0" applyBorder="0" applyAlignment="0" applyProtection="0"/>
    <xf numFmtId="0" fontId="106" fillId="36" borderId="0" applyNumberFormat="0" applyBorder="0" applyAlignment="0" applyProtection="0"/>
    <xf numFmtId="0" fontId="106" fillId="36" borderId="0" applyNumberFormat="0" applyBorder="0" applyAlignment="0" applyProtection="0"/>
    <xf numFmtId="0" fontId="106" fillId="36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106" fillId="37" borderId="0" applyNumberFormat="0" applyBorder="0" applyAlignment="0" applyProtection="0"/>
    <xf numFmtId="0" fontId="106" fillId="37" borderId="0" applyNumberFormat="0" applyBorder="0" applyAlignment="0" applyProtection="0"/>
    <xf numFmtId="0" fontId="106" fillId="37" borderId="0" applyNumberFormat="0" applyBorder="0" applyAlignment="0" applyProtection="0"/>
    <xf numFmtId="0" fontId="106" fillId="37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106" fillId="38" borderId="0" applyNumberFormat="0" applyBorder="0" applyAlignment="0" applyProtection="0"/>
    <xf numFmtId="0" fontId="106" fillId="38" borderId="0" applyNumberFormat="0" applyBorder="0" applyAlignment="0" applyProtection="0"/>
    <xf numFmtId="0" fontId="106" fillId="38" borderId="0" applyNumberFormat="0" applyBorder="0" applyAlignment="0" applyProtection="0"/>
    <xf numFmtId="0" fontId="106" fillId="38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106" fillId="39" borderId="0" applyNumberFormat="0" applyBorder="0" applyAlignment="0" applyProtection="0"/>
    <xf numFmtId="0" fontId="106" fillId="39" borderId="0" applyNumberFormat="0" applyBorder="0" applyAlignment="0" applyProtection="0"/>
    <xf numFmtId="0" fontId="106" fillId="39" borderId="0" applyNumberFormat="0" applyBorder="0" applyAlignment="0" applyProtection="0"/>
    <xf numFmtId="0" fontId="106" fillId="39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106" fillId="40" borderId="0" applyNumberFormat="0" applyBorder="0" applyAlignment="0" applyProtection="0"/>
    <xf numFmtId="0" fontId="106" fillId="40" borderId="0" applyNumberFormat="0" applyBorder="0" applyAlignment="0" applyProtection="0"/>
    <xf numFmtId="0" fontId="106" fillId="40" borderId="0" applyNumberFormat="0" applyBorder="0" applyAlignment="0" applyProtection="0"/>
    <xf numFmtId="0" fontId="106" fillId="40" borderId="0" applyNumberFormat="0" applyBorder="0" applyAlignment="0" applyProtection="0"/>
    <xf numFmtId="0" fontId="37" fillId="12" borderId="0" applyNumberFormat="0" applyBorder="0" applyAlignment="0" applyProtection="0"/>
    <xf numFmtId="174" fontId="40" fillId="0" borderId="2" applyNumberFormat="0" applyFont="0" applyBorder="0" applyAlignment="0">
      <alignment horizontal="center" vertical="center"/>
    </xf>
    <xf numFmtId="0" fontId="7" fillId="0" borderId="0"/>
    <xf numFmtId="0" fontId="41" fillId="13" borderId="0" applyNumberFormat="0" applyBorder="0" applyAlignment="0" applyProtection="0"/>
    <xf numFmtId="0" fontId="107" fillId="41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107" fillId="42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107" fillId="43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107" fillId="4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107" fillId="4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07" fillId="46" borderId="0" applyNumberFormat="0" applyBorder="0" applyAlignment="0" applyProtection="0"/>
    <xf numFmtId="0" fontId="41" fillId="16" borderId="0" applyNumberFormat="0" applyBorder="0" applyAlignment="0" applyProtection="0"/>
    <xf numFmtId="0" fontId="42" fillId="0" borderId="0"/>
    <xf numFmtId="0" fontId="41" fillId="17" borderId="0" applyNumberFormat="0" applyBorder="0" applyAlignment="0" applyProtection="0"/>
    <xf numFmtId="0" fontId="107" fillId="4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07" fillId="48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107" fillId="49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107" fillId="50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107" fillId="51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0" fontId="107" fillId="52" borderId="0" applyNumberFormat="0" applyBorder="0" applyAlignment="0" applyProtection="0"/>
    <xf numFmtId="0" fontId="41" fillId="20" borderId="0" applyNumberFormat="0" applyBorder="0" applyAlignment="0" applyProtection="0"/>
    <xf numFmtId="178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1" fontId="7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45" fillId="4" borderId="0" applyNumberFormat="0" applyBorder="0" applyAlignment="0" applyProtection="0"/>
    <xf numFmtId="0" fontId="108" fillId="53" borderId="0" applyNumberFormat="0" applyBorder="0" applyAlignment="0" applyProtection="0"/>
    <xf numFmtId="0" fontId="45" fillId="4" borderId="0" applyNumberFormat="0" applyBorder="0" applyAlignment="0" applyProtection="0"/>
    <xf numFmtId="0" fontId="44" fillId="0" borderId="0"/>
    <xf numFmtId="0" fontId="46" fillId="0" borderId="0"/>
    <xf numFmtId="0" fontId="44" fillId="0" borderId="0"/>
    <xf numFmtId="0" fontId="47" fillId="0" borderId="0"/>
    <xf numFmtId="182" fontId="27" fillId="0" borderId="0" applyFill="0" applyBorder="0" applyAlignment="0"/>
    <xf numFmtId="182" fontId="11" fillId="0" borderId="0" applyFill="0" applyBorder="0" applyAlignment="0"/>
    <xf numFmtId="0" fontId="48" fillId="21" borderId="3" applyNumberFormat="0" applyAlignment="0" applyProtection="0"/>
    <xf numFmtId="0" fontId="109" fillId="54" borderId="39" applyNumberFormat="0" applyAlignment="0" applyProtection="0"/>
    <xf numFmtId="0" fontId="48" fillId="21" borderId="3" applyNumberFormat="0" applyAlignment="0" applyProtection="0"/>
    <xf numFmtId="0" fontId="49" fillId="0" borderId="0"/>
    <xf numFmtId="183" fontId="50" fillId="0" borderId="4" applyBorder="0"/>
    <xf numFmtId="183" fontId="51" fillId="0" borderId="5">
      <protection locked="0"/>
    </xf>
    <xf numFmtId="184" fontId="52" fillId="0" borderId="5"/>
    <xf numFmtId="0" fontId="53" fillId="22" borderId="6" applyNumberFormat="0" applyAlignment="0" applyProtection="0"/>
    <xf numFmtId="0" fontId="110" fillId="55" borderId="40" applyNumberFormat="0" applyAlignment="0" applyProtection="0"/>
    <xf numFmtId="0" fontId="53" fillId="22" borderId="6" applyNumberFormat="0" applyAlignment="0" applyProtection="0"/>
    <xf numFmtId="4" fontId="54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85" fontId="55" fillId="0" borderId="0">
      <protection locked="0"/>
    </xf>
    <xf numFmtId="186" fontId="55" fillId="0" borderId="0">
      <protection locked="0"/>
    </xf>
    <xf numFmtId="187" fontId="56" fillId="0" borderId="7">
      <protection locked="0"/>
    </xf>
    <xf numFmtId="188" fontId="55" fillId="0" borderId="0">
      <protection locked="0"/>
    </xf>
    <xf numFmtId="189" fontId="55" fillId="0" borderId="0">
      <protection locked="0"/>
    </xf>
    <xf numFmtId="188" fontId="55" fillId="0" borderId="0" applyNumberFormat="0">
      <protection locked="0"/>
    </xf>
    <xf numFmtId="188" fontId="55" fillId="0" borderId="0">
      <protection locked="0"/>
    </xf>
    <xf numFmtId="183" fontId="57" fillId="0" borderId="1"/>
    <xf numFmtId="190" fontId="57" fillId="0" borderId="1"/>
    <xf numFmtId="2" fontId="9" fillId="0" borderId="8" applyFill="0" applyProtection="0">
      <alignment horizontal="center" vertical="center" wrapText="1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3" fontId="29" fillId="0" borderId="1">
      <alignment horizontal="center"/>
      <protection hidden="1"/>
    </xf>
    <xf numFmtId="191" fontId="58" fillId="0" borderId="1">
      <alignment horizontal="center"/>
      <protection hidden="1"/>
    </xf>
    <xf numFmtId="2" fontId="29" fillId="0" borderId="1">
      <alignment horizontal="center"/>
      <protection hidden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59" fillId="0" borderId="0" applyFont="0" applyFill="0" applyBorder="0" applyAlignment="0" applyProtection="0"/>
    <xf numFmtId="4" fontId="60" fillId="0" borderId="0" applyFont="0" applyFill="0" applyBorder="0" applyAlignment="0" applyProtection="0"/>
    <xf numFmtId="3" fontId="27" fillId="0" borderId="0" applyFont="0" applyBorder="0" applyAlignment="0"/>
    <xf numFmtId="3" fontId="27" fillId="0" borderId="0" applyFont="0" applyBorder="0" applyAlignment="0"/>
    <xf numFmtId="3" fontId="11" fillId="0" borderId="0" applyFont="0" applyBorder="0" applyAlignment="0"/>
    <xf numFmtId="3" fontId="11" fillId="0" borderId="0" applyFont="0" applyBorder="0" applyAlignment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19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" fontId="27" fillId="0" borderId="0" applyFont="0" applyBorder="0" applyAlignment="0"/>
    <xf numFmtId="3" fontId="27" fillId="0" borderId="0" applyFont="0" applyBorder="0" applyAlignment="0"/>
    <xf numFmtId="3" fontId="11" fillId="0" borderId="0" applyFont="0" applyBorder="0" applyAlignment="0"/>
    <xf numFmtId="3" fontId="11" fillId="0" borderId="0" applyFont="0" applyBorder="0" applyAlignment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64" fillId="5" borderId="0" applyNumberFormat="0" applyBorder="0" applyAlignment="0" applyProtection="0"/>
    <xf numFmtId="0" fontId="112" fillId="56" borderId="0" applyNumberFormat="0" applyBorder="0" applyAlignment="0" applyProtection="0"/>
    <xf numFmtId="0" fontId="64" fillId="5" borderId="0" applyNumberFormat="0" applyBorder="0" applyAlignment="0" applyProtection="0"/>
    <xf numFmtId="38" fontId="12" fillId="25" borderId="0" applyNumberFormat="0" applyBorder="0" applyAlignment="0" applyProtection="0"/>
    <xf numFmtId="38" fontId="12" fillId="25" borderId="0" applyNumberFormat="0" applyBorder="0" applyAlignment="0" applyProtection="0"/>
    <xf numFmtId="38" fontId="10" fillId="25" borderId="0" applyNumberFormat="0" applyBorder="0" applyAlignment="0" applyProtection="0"/>
    <xf numFmtId="38" fontId="10" fillId="25" borderId="0" applyNumberFormat="0" applyBorder="0" applyAlignment="0" applyProtection="0"/>
    <xf numFmtId="0" fontId="65" fillId="0" borderId="0" applyNumberFormat="0" applyFont="0" applyBorder="0" applyAlignment="0">
      <alignment horizontal="left" vertical="center"/>
    </xf>
    <xf numFmtId="0" fontId="66" fillId="0" borderId="0">
      <alignment vertical="justify"/>
    </xf>
    <xf numFmtId="0" fontId="67" fillId="0" borderId="0">
      <alignment horizontal="left"/>
    </xf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3" fillId="0" borderId="4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4" fillId="0" borderId="42" applyNumberFormat="0" applyFill="0" applyAlignment="0" applyProtection="0"/>
    <xf numFmtId="0" fontId="4" fillId="0" borderId="0" applyNumberFormat="0" applyFill="0" applyBorder="0" applyAlignment="0" applyProtection="0"/>
    <xf numFmtId="0" fontId="68" fillId="0" borderId="11" applyNumberFormat="0" applyFill="0" applyAlignment="0" applyProtection="0"/>
    <xf numFmtId="0" fontId="115" fillId="0" borderId="43" applyNumberFormat="0" applyFill="0" applyAlignment="0" applyProtection="0"/>
    <xf numFmtId="0" fontId="68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94" fontId="66" fillId="0" borderId="0">
      <protection locked="0"/>
    </xf>
    <xf numFmtId="194" fontId="66" fillId="0" borderId="0">
      <protection locked="0"/>
    </xf>
    <xf numFmtId="10" fontId="12" fillId="25" borderId="12" applyNumberFormat="0" applyBorder="0" applyAlignment="0" applyProtection="0"/>
    <xf numFmtId="10" fontId="12" fillId="25" borderId="12" applyNumberFormat="0" applyBorder="0" applyAlignment="0" applyProtection="0"/>
    <xf numFmtId="10" fontId="10" fillId="25" borderId="12" applyNumberFormat="0" applyBorder="0" applyAlignment="0" applyProtection="0"/>
    <xf numFmtId="10" fontId="10" fillId="25" borderId="12" applyNumberFormat="0" applyBorder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116" fillId="57" borderId="39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69" fillId="8" borderId="3" applyNumberFormat="0" applyAlignment="0" applyProtection="0"/>
    <xf numFmtId="0" fontId="14" fillId="0" borderId="0"/>
    <xf numFmtId="0" fontId="14" fillId="0" borderId="0"/>
    <xf numFmtId="0" fontId="70" fillId="0" borderId="13" applyNumberFormat="0" applyFill="0" applyAlignment="0" applyProtection="0"/>
    <xf numFmtId="0" fontId="117" fillId="0" borderId="44" applyNumberFormat="0" applyFill="0" applyAlignment="0" applyProtection="0"/>
    <xf numFmtId="0" fontId="70" fillId="0" borderId="13" applyNumberFormat="0" applyFill="0" applyAlignment="0" applyProtection="0"/>
    <xf numFmtId="183" fontId="12" fillId="0" borderId="4" applyFont="0"/>
    <xf numFmtId="183" fontId="10" fillId="0" borderId="4" applyFont="0"/>
    <xf numFmtId="3" fontId="1" fillId="0" borderId="14"/>
    <xf numFmtId="3" fontId="1" fillId="0" borderId="14"/>
    <xf numFmtId="38" fontId="71" fillId="0" borderId="0" applyFont="0" applyFill="0" applyBorder="0" applyAlignment="0" applyProtection="0"/>
    <xf numFmtId="40" fontId="71" fillId="0" borderId="0" applyFont="0" applyFill="0" applyBorder="0" applyAlignment="0" applyProtection="0"/>
    <xf numFmtId="0" fontId="72" fillId="0" borderId="15"/>
    <xf numFmtId="195" fontId="73" fillId="0" borderId="16"/>
    <xf numFmtId="196" fontId="71" fillId="0" borderId="0" applyFont="0" applyFill="0" applyBorder="0" applyAlignment="0" applyProtection="0"/>
    <xf numFmtId="197" fontId="71" fillId="0" borderId="0" applyFont="0" applyFill="0" applyBorder="0" applyAlignment="0" applyProtection="0"/>
    <xf numFmtId="0" fontId="28" fillId="0" borderId="0" applyNumberFormat="0" applyFont="0" applyFill="0" applyAlignment="0"/>
    <xf numFmtId="0" fontId="57" fillId="0" borderId="0">
      <alignment horizontal="justify" vertical="top"/>
    </xf>
    <xf numFmtId="0" fontId="74" fillId="26" borderId="0" applyNumberFormat="0" applyBorder="0" applyAlignment="0" applyProtection="0"/>
    <xf numFmtId="0" fontId="118" fillId="58" borderId="0" applyNumberFormat="0" applyBorder="0" applyAlignment="0" applyProtection="0"/>
    <xf numFmtId="0" fontId="74" fillId="26" borderId="0" applyNumberFormat="0" applyBorder="0" applyAlignment="0" applyProtection="0"/>
    <xf numFmtId="167" fontId="75" fillId="0" borderId="0"/>
    <xf numFmtId="0" fontId="106" fillId="0" borderId="0"/>
    <xf numFmtId="0" fontId="106" fillId="0" borderId="0"/>
    <xf numFmtId="0" fontId="119" fillId="0" borderId="0"/>
    <xf numFmtId="0" fontId="106" fillId="0" borderId="0"/>
    <xf numFmtId="0" fontId="120" fillId="0" borderId="0"/>
    <xf numFmtId="0" fontId="106" fillId="0" borderId="0"/>
    <xf numFmtId="0" fontId="120" fillId="0" borderId="0"/>
    <xf numFmtId="0" fontId="1" fillId="0" borderId="0"/>
    <xf numFmtId="0" fontId="120" fillId="0" borderId="0"/>
    <xf numFmtId="0" fontId="1" fillId="0" borderId="0"/>
    <xf numFmtId="0" fontId="120" fillId="0" borderId="0"/>
    <xf numFmtId="0" fontId="1" fillId="0" borderId="0"/>
    <xf numFmtId="0" fontId="1" fillId="0" borderId="0"/>
    <xf numFmtId="0" fontId="94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4" fillId="0" borderId="0"/>
    <xf numFmtId="0" fontId="91" fillId="0" borderId="0"/>
    <xf numFmtId="0" fontId="91" fillId="0" borderId="0"/>
    <xf numFmtId="0" fontId="1" fillId="0" borderId="0"/>
    <xf numFmtId="0" fontId="12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21" fillId="0" borderId="0"/>
    <xf numFmtId="0" fontId="120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20" fillId="0" borderId="0"/>
    <xf numFmtId="0" fontId="120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0" fillId="0" borderId="0"/>
    <xf numFmtId="0" fontId="121" fillId="0" borderId="0"/>
    <xf numFmtId="0" fontId="121" fillId="0" borderId="0"/>
    <xf numFmtId="0" fontId="121" fillId="0" borderId="0"/>
    <xf numFmtId="0" fontId="106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06" fillId="0" borderId="0"/>
    <xf numFmtId="0" fontId="1" fillId="0" borderId="0"/>
    <xf numFmtId="0" fontId="106" fillId="0" borderId="0"/>
    <xf numFmtId="0" fontId="11" fillId="0" borderId="0"/>
    <xf numFmtId="0" fontId="1" fillId="27" borderId="17" applyNumberFormat="0" applyFont="0" applyAlignment="0" applyProtection="0"/>
    <xf numFmtId="0" fontId="1" fillId="27" borderId="17" applyNumberFormat="0" applyFont="0" applyAlignment="0" applyProtection="0"/>
    <xf numFmtId="0" fontId="92" fillId="59" borderId="45" applyNumberFormat="0" applyFont="0" applyAlignment="0" applyProtection="0"/>
    <xf numFmtId="0" fontId="24" fillId="59" borderId="45" applyNumberFormat="0" applyFont="0" applyAlignment="0" applyProtection="0"/>
    <xf numFmtId="0" fontId="24" fillId="59" borderId="45" applyNumberFormat="0" applyFont="0" applyAlignment="0" applyProtection="0"/>
    <xf numFmtId="0" fontId="92" fillId="59" borderId="45" applyNumberFormat="0" applyFont="0" applyAlignment="0" applyProtection="0"/>
    <xf numFmtId="0" fontId="24" fillId="59" borderId="45" applyNumberFormat="0" applyFont="0" applyAlignment="0" applyProtection="0"/>
    <xf numFmtId="0" fontId="24" fillId="59" borderId="45" applyNumberFormat="0" applyFont="0" applyAlignment="0" applyProtection="0"/>
    <xf numFmtId="0" fontId="92" fillId="59" borderId="45" applyNumberFormat="0" applyFont="0" applyAlignment="0" applyProtection="0"/>
    <xf numFmtId="0" fontId="92" fillId="59" borderId="45" applyNumberFormat="0" applyFont="0" applyAlignment="0" applyProtection="0"/>
    <xf numFmtId="0" fontId="24" fillId="59" borderId="45" applyNumberFormat="0" applyFont="0" applyAlignment="0" applyProtection="0"/>
    <xf numFmtId="0" fontId="24" fillId="59" borderId="45" applyNumberFormat="0" applyFont="0" applyAlignment="0" applyProtection="0"/>
    <xf numFmtId="0" fontId="1" fillId="27" borderId="17" applyNumberFormat="0" applyFont="0" applyAlignment="0" applyProtection="0"/>
    <xf numFmtId="165" fontId="76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0" fontId="78" fillId="21" borderId="18" applyNumberFormat="0" applyAlignment="0" applyProtection="0"/>
    <xf numFmtId="0" fontId="122" fillId="54" borderId="46" applyNumberFormat="0" applyAlignment="0" applyProtection="0"/>
    <xf numFmtId="0" fontId="78" fillId="21" borderId="18" applyNumberFormat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1" fillId="0" borderId="0"/>
    <xf numFmtId="0" fontId="72" fillId="0" borderId="0"/>
    <xf numFmtId="198" fontId="77" fillId="0" borderId="19">
      <alignment horizontal="right" vertical="center"/>
    </xf>
    <xf numFmtId="199" fontId="66" fillId="0" borderId="19">
      <alignment horizontal="right" vertical="center"/>
    </xf>
    <xf numFmtId="200" fontId="21" fillId="0" borderId="19">
      <alignment horizontal="right" vertical="center"/>
    </xf>
    <xf numFmtId="183" fontId="57" fillId="0" borderId="1">
      <protection hidden="1"/>
    </xf>
    <xf numFmtId="201" fontId="77" fillId="0" borderId="19">
      <alignment horizontal="center"/>
    </xf>
    <xf numFmtId="0" fontId="7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" fillId="0" borderId="20" applyNumberFormat="0" applyFont="0" applyFill="0" applyAlignment="0" applyProtection="0"/>
    <xf numFmtId="0" fontId="1" fillId="0" borderId="20" applyNumberFormat="0" applyFont="0" applyFill="0" applyAlignment="0" applyProtection="0"/>
    <xf numFmtId="0" fontId="127" fillId="0" borderId="47" applyNumberFormat="0" applyFill="0" applyAlignment="0" applyProtection="0"/>
    <xf numFmtId="0" fontId="1" fillId="0" borderId="20" applyNumberFormat="0" applyFont="0" applyFill="0" applyAlignment="0" applyProtection="0"/>
    <xf numFmtId="0" fontId="4" fillId="0" borderId="14">
      <alignment horizontal="center"/>
    </xf>
    <xf numFmtId="202" fontId="77" fillId="0" borderId="0"/>
    <xf numFmtId="203" fontId="77" fillId="0" borderId="12"/>
    <xf numFmtId="0" fontId="5" fillId="28" borderId="12">
      <alignment horizontal="left" vertical="center"/>
    </xf>
    <xf numFmtId="5" fontId="6" fillId="0" borderId="21">
      <alignment horizontal="left" vertical="top"/>
    </xf>
    <xf numFmtId="5" fontId="7" fillId="0" borderId="22">
      <alignment horizontal="left" vertical="top"/>
    </xf>
    <xf numFmtId="5" fontId="7" fillId="0" borderId="22">
      <alignment horizontal="left" vertical="top"/>
    </xf>
    <xf numFmtId="0" fontId="8" fillId="0" borderId="22">
      <alignment horizontal="left" vertical="center"/>
    </xf>
    <xf numFmtId="42" fontId="59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26" fillId="0" borderId="0">
      <alignment vertical="center"/>
    </xf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8" fillId="0" borderId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05" fontId="89" fillId="0" borderId="0" applyFont="0" applyFill="0" applyBorder="0" applyAlignment="0" applyProtection="0"/>
    <xf numFmtId="206" fontId="89" fillId="0" borderId="0" applyFont="0" applyFill="0" applyBorder="0" applyAlignment="0" applyProtection="0"/>
    <xf numFmtId="0" fontId="90" fillId="0" borderId="0"/>
    <xf numFmtId="0" fontId="28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1" fillId="0" borderId="0"/>
    <xf numFmtId="207" fontId="15" fillId="0" borderId="0" applyFont="0" applyFill="0" applyBorder="0" applyAlignment="0" applyProtection="0"/>
    <xf numFmtId="202" fontId="33" fillId="0" borderId="0" applyFont="0" applyFill="0" applyBorder="0" applyAlignment="0" applyProtection="0"/>
    <xf numFmtId="208" fontId="15" fillId="0" borderId="0" applyFont="0" applyFill="0" applyBorder="0" applyAlignment="0" applyProtection="0"/>
    <xf numFmtId="43" fontId="141" fillId="0" borderId="0" applyFont="0" applyFill="0" applyBorder="0" applyAlignment="0" applyProtection="0"/>
    <xf numFmtId="0" fontId="91" fillId="0" borderId="0"/>
  </cellStyleXfs>
  <cellXfs count="268">
    <xf numFmtId="0" fontId="0" fillId="0" borderId="0" xfId="0"/>
    <xf numFmtId="0" fontId="1" fillId="0" borderId="0" xfId="44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17" fillId="25" borderId="0" xfId="0" applyFont="1" applyFill="1" applyAlignment="1">
      <alignment horizontal="center"/>
    </xf>
    <xf numFmtId="0" fontId="17" fillId="25" borderId="0" xfId="0" applyFont="1" applyFill="1"/>
    <xf numFmtId="0" fontId="17" fillId="25" borderId="0" xfId="0" applyFont="1" applyFill="1" applyAlignment="1">
      <alignment horizontal="justify" vertical="center" wrapText="1"/>
    </xf>
    <xf numFmtId="0" fontId="17" fillId="0" borderId="0" xfId="0" applyFont="1"/>
    <xf numFmtId="0" fontId="17" fillId="25" borderId="0" xfId="0" applyFont="1" applyFill="1" applyAlignment="1">
      <alignment wrapText="1"/>
    </xf>
    <xf numFmtId="0" fontId="16" fillId="25" borderId="23" xfId="0" applyFont="1" applyFill="1" applyBorder="1" applyAlignment="1">
      <alignment horizontal="center" vertical="center" wrapText="1"/>
    </xf>
    <xf numFmtId="0" fontId="16" fillId="25" borderId="12" xfId="0" applyFont="1" applyFill="1" applyBorder="1" applyAlignment="1">
      <alignment horizontal="center" vertical="center" wrapText="1"/>
    </xf>
    <xf numFmtId="0" fontId="16" fillId="25" borderId="24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19" fillId="25" borderId="26" xfId="0" applyFont="1" applyFill="1" applyBorder="1" applyAlignment="1">
      <alignment horizontal="center" vertical="center" wrapText="1"/>
    </xf>
    <xf numFmtId="0" fontId="19" fillId="25" borderId="27" xfId="0" applyFont="1" applyFill="1" applyBorder="1" applyAlignment="1">
      <alignment horizontal="center" vertical="center" wrapText="1"/>
    </xf>
    <xf numFmtId="0" fontId="17" fillId="25" borderId="0" xfId="0" applyFont="1" applyFill="1" applyAlignment="1">
      <alignment horizontal="center" vertical="center" wrapText="1"/>
    </xf>
    <xf numFmtId="0" fontId="19" fillId="25" borderId="28" xfId="0" applyFont="1" applyFill="1" applyBorder="1" applyAlignment="1">
      <alignment horizontal="center" vertical="center" wrapText="1"/>
    </xf>
    <xf numFmtId="0" fontId="18" fillId="25" borderId="0" xfId="0" applyFont="1" applyFill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100" fillId="0" borderId="0" xfId="0" applyFont="1"/>
    <xf numFmtId="0" fontId="99" fillId="0" borderId="0" xfId="0" applyFont="1" applyAlignment="1">
      <alignment vertical="center"/>
    </xf>
    <xf numFmtId="0" fontId="23" fillId="0" borderId="0" xfId="452" applyFont="1" applyAlignment="1">
      <alignment horizontal="center" vertical="center"/>
    </xf>
    <xf numFmtId="0" fontId="23" fillId="0" borderId="0" xfId="452" applyFont="1" applyAlignment="1">
      <alignment vertical="center"/>
    </xf>
    <xf numFmtId="0" fontId="23" fillId="0" borderId="0" xfId="452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01" fillId="0" borderId="0" xfId="0" applyFont="1"/>
    <xf numFmtId="2" fontId="13" fillId="0" borderId="0" xfId="0" applyNumberFormat="1" applyFont="1"/>
    <xf numFmtId="2" fontId="13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center"/>
    </xf>
    <xf numFmtId="43" fontId="104" fillId="0" borderId="12" xfId="0" applyNumberFormat="1" applyFont="1" applyBorder="1" applyAlignment="1" applyProtection="1">
      <alignment horizontal="left" vertical="center" wrapText="1"/>
      <protection locked="0"/>
    </xf>
    <xf numFmtId="0" fontId="104" fillId="0" borderId="12" xfId="0" applyFont="1" applyBorder="1" applyAlignment="1" applyProtection="1">
      <alignment horizontal="center" vertical="center" wrapText="1"/>
      <protection locked="0"/>
    </xf>
    <xf numFmtId="43" fontId="26" fillId="0" borderId="12" xfId="0" applyNumberFormat="1" applyFont="1" applyBorder="1" applyAlignment="1" applyProtection="1">
      <alignment horizontal="left" vertical="center" wrapText="1"/>
      <protection locked="0"/>
    </xf>
    <xf numFmtId="43" fontId="26" fillId="0" borderId="12" xfId="0" applyNumberFormat="1" applyFont="1" applyBorder="1" applyAlignment="1" applyProtection="1">
      <alignment horizontal="center" vertical="center" wrapText="1"/>
      <protection locked="0"/>
    </xf>
    <xf numFmtId="43" fontId="134" fillId="0" borderId="12" xfId="0" applyNumberFormat="1" applyFont="1" applyBorder="1" applyAlignment="1" applyProtection="1">
      <alignment horizontal="left" vertical="center" wrapText="1"/>
      <protection locked="0"/>
    </xf>
    <xf numFmtId="4" fontId="130" fillId="0" borderId="12" xfId="249" applyNumberFormat="1" applyFont="1" applyFill="1" applyBorder="1" applyAlignment="1">
      <alignment horizontal="right" vertical="center" wrapText="1"/>
    </xf>
    <xf numFmtId="43" fontId="104" fillId="0" borderId="12" xfId="0" applyNumberFormat="1" applyFont="1" applyBorder="1" applyAlignment="1" applyProtection="1">
      <alignment horizontal="center" vertical="center" wrapText="1"/>
      <protection locked="0"/>
    </xf>
    <xf numFmtId="0" fontId="131" fillId="60" borderId="12" xfId="441" applyFont="1" applyFill="1" applyBorder="1" applyAlignment="1">
      <alignment horizontal="center" vertical="center" wrapText="1"/>
    </xf>
    <xf numFmtId="0" fontId="131" fillId="0" borderId="12" xfId="441" applyFont="1" applyBorder="1" applyAlignment="1">
      <alignment horizontal="center" vertical="center" wrapText="1"/>
    </xf>
    <xf numFmtId="0" fontId="104" fillId="60" borderId="12" xfId="0" applyFont="1" applyFill="1" applyBorder="1" applyAlignment="1">
      <alignment horizontal="center" vertical="center" wrapText="1"/>
    </xf>
    <xf numFmtId="0" fontId="26" fillId="0" borderId="0" xfId="0" applyFont="1"/>
    <xf numFmtId="0" fontId="102" fillId="0" borderId="0" xfId="0" applyFont="1"/>
    <xf numFmtId="2" fontId="104" fillId="0" borderId="0" xfId="0" applyNumberFormat="1" applyFont="1"/>
    <xf numFmtId="173" fontId="134" fillId="60" borderId="12" xfId="0" applyNumberFormat="1" applyFont="1" applyFill="1" applyBorder="1" applyAlignment="1">
      <alignment horizontal="center" vertical="center" wrapText="1"/>
    </xf>
    <xf numFmtId="2" fontId="26" fillId="0" borderId="0" xfId="0" applyNumberFormat="1" applyFont="1"/>
    <xf numFmtId="2" fontId="10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173" fontId="134" fillId="0" borderId="12" xfId="0" applyNumberFormat="1" applyFont="1" applyBorder="1" applyAlignment="1">
      <alignment horizontal="center" vertical="center" wrapText="1"/>
    </xf>
    <xf numFmtId="49" fontId="133" fillId="0" borderId="12" xfId="0" quotePrefix="1" applyNumberFormat="1" applyFont="1" applyBorder="1" applyAlignment="1">
      <alignment horizontal="center" vertical="center"/>
    </xf>
    <xf numFmtId="0" fontId="104" fillId="60" borderId="0" xfId="0" applyFont="1" applyFill="1" applyAlignment="1">
      <alignment horizontal="center" vertical="center" wrapText="1"/>
    </xf>
    <xf numFmtId="0" fontId="131" fillId="60" borderId="12" xfId="0" applyFont="1" applyFill="1" applyBorder="1" applyAlignment="1">
      <alignment horizontal="center" vertical="center" wrapText="1"/>
    </xf>
    <xf numFmtId="2" fontId="131" fillId="0" borderId="12" xfId="0" applyNumberFormat="1" applyFont="1" applyBorder="1" applyAlignment="1">
      <alignment vertical="center" wrapText="1"/>
    </xf>
    <xf numFmtId="0" fontId="134" fillId="0" borderId="2" xfId="0" applyFont="1" applyBorder="1" applyAlignment="1">
      <alignment vertical="center"/>
    </xf>
    <xf numFmtId="0" fontId="104" fillId="0" borderId="0" xfId="0" applyFont="1"/>
    <xf numFmtId="0" fontId="104" fillId="0" borderId="12" xfId="0" applyFont="1" applyBorder="1" applyAlignment="1">
      <alignment horizontal="center" vertical="center" wrapText="1"/>
    </xf>
    <xf numFmtId="49" fontId="134" fillId="60" borderId="12" xfId="0" applyNumberFormat="1" applyFont="1" applyFill="1" applyBorder="1" applyAlignment="1">
      <alignment horizontal="center" vertical="center" wrapText="1"/>
    </xf>
    <xf numFmtId="49" fontId="134" fillId="0" borderId="12" xfId="452" applyNumberFormat="1" applyFont="1" applyBorder="1" applyAlignment="1">
      <alignment horizontal="center" vertical="center"/>
    </xf>
    <xf numFmtId="49" fontId="134" fillId="60" borderId="12" xfId="452" applyNumberFormat="1" applyFont="1" applyFill="1" applyBorder="1" applyAlignment="1">
      <alignment horizontal="center" vertical="center"/>
    </xf>
    <xf numFmtId="43" fontId="134" fillId="0" borderId="12" xfId="0" applyNumberFormat="1" applyFont="1" applyBorder="1" applyAlignment="1" applyProtection="1">
      <alignment horizontal="center" vertical="center" wrapText="1"/>
      <protection locked="0"/>
    </xf>
    <xf numFmtId="4" fontId="130" fillId="0" borderId="12" xfId="0" applyNumberFormat="1" applyFont="1" applyBorder="1" applyAlignment="1">
      <alignment horizontal="right"/>
    </xf>
    <xf numFmtId="4" fontId="130" fillId="0" borderId="12" xfId="249" applyNumberFormat="1" applyFont="1" applyFill="1" applyBorder="1" applyAlignment="1">
      <alignment horizontal="right" vertical="center"/>
    </xf>
    <xf numFmtId="4" fontId="104" fillId="0" borderId="12" xfId="0" applyNumberFormat="1" applyFont="1" applyBorder="1" applyAlignment="1">
      <alignment vertical="center" wrapText="1"/>
    </xf>
    <xf numFmtId="4" fontId="26" fillId="0" borderId="12" xfId="0" applyNumberFormat="1" applyFont="1" applyBorder="1" applyAlignment="1">
      <alignment vertical="center" wrapText="1"/>
    </xf>
    <xf numFmtId="0" fontId="136" fillId="0" borderId="12" xfId="0" applyFont="1" applyBorder="1" applyAlignment="1">
      <alignment horizontal="center" vertical="center" wrapText="1"/>
    </xf>
    <xf numFmtId="0" fontId="137" fillId="0" borderId="12" xfId="0" quotePrefix="1" applyFont="1" applyBorder="1" applyAlignment="1">
      <alignment horizontal="center" vertical="center"/>
    </xf>
    <xf numFmtId="0" fontId="137" fillId="0" borderId="12" xfId="0" applyFont="1" applyBorder="1" applyAlignment="1">
      <alignment horizontal="center" vertical="center"/>
    </xf>
    <xf numFmtId="4" fontId="136" fillId="0" borderId="12" xfId="0" applyNumberFormat="1" applyFont="1" applyBorder="1" applyAlignment="1">
      <alignment horizontal="right" vertical="center"/>
    </xf>
    <xf numFmtId="4" fontId="137" fillId="0" borderId="12" xfId="0" applyNumberFormat="1" applyFont="1" applyBorder="1" applyAlignment="1">
      <alignment horizontal="right" vertical="center"/>
    </xf>
    <xf numFmtId="0" fontId="138" fillId="60" borderId="12" xfId="0" applyFont="1" applyFill="1" applyBorder="1" applyAlignment="1">
      <alignment horizontal="center" vertical="center" wrapText="1"/>
    </xf>
    <xf numFmtId="0" fontId="138" fillId="0" borderId="0" xfId="452" applyFont="1" applyAlignment="1">
      <alignment vertical="center" wrapText="1"/>
    </xf>
    <xf numFmtId="173" fontId="129" fillId="60" borderId="12" xfId="0" applyNumberFormat="1" applyFont="1" applyFill="1" applyBorder="1" applyAlignment="1">
      <alignment horizontal="center" vertical="center" wrapText="1"/>
    </xf>
    <xf numFmtId="0" fontId="139" fillId="0" borderId="0" xfId="452" applyFont="1" applyAlignment="1">
      <alignment vertical="center" wrapText="1"/>
    </xf>
    <xf numFmtId="0" fontId="129" fillId="0" borderId="0" xfId="452" applyFont="1" applyAlignment="1">
      <alignment horizontal="left" vertical="center"/>
    </xf>
    <xf numFmtId="0" fontId="129" fillId="0" borderId="0" xfId="452" applyFont="1" applyAlignment="1">
      <alignment vertical="center"/>
    </xf>
    <xf numFmtId="0" fontId="129" fillId="0" borderId="0" xfId="452" applyFont="1" applyAlignment="1">
      <alignment horizontal="center" vertical="center"/>
    </xf>
    <xf numFmtId="0" fontId="140" fillId="0" borderId="12" xfId="0" applyFont="1" applyBorder="1" applyAlignment="1">
      <alignment horizontal="center" vertical="center" wrapText="1"/>
    </xf>
    <xf numFmtId="0" fontId="14" fillId="0" borderId="0" xfId="0" applyFont="1"/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justify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04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34" fillId="0" borderId="2" xfId="0" applyFont="1" applyBorder="1" applyAlignment="1" applyProtection="1">
      <alignment vertical="center"/>
      <protection locked="0"/>
    </xf>
    <xf numFmtId="0" fontId="104" fillId="0" borderId="10" xfId="0" applyFont="1" applyBorder="1" applyAlignment="1">
      <alignment vertical="center" wrapText="1"/>
    </xf>
    <xf numFmtId="0" fontId="104" fillId="0" borderId="38" xfId="0" applyFont="1" applyBorder="1" applyAlignment="1">
      <alignment vertical="center" wrapText="1"/>
    </xf>
    <xf numFmtId="0" fontId="104" fillId="0" borderId="50" xfId="0" applyFont="1" applyBorder="1" applyAlignment="1">
      <alignment horizontal="center" vertical="center" wrapText="1"/>
    </xf>
    <xf numFmtId="0" fontId="104" fillId="0" borderId="5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justify" vertical="center" wrapText="1"/>
    </xf>
    <xf numFmtId="0" fontId="135" fillId="0" borderId="0" xfId="0" applyFont="1" applyAlignment="1">
      <alignment horizontal="justify" vertical="center" wrapText="1"/>
    </xf>
    <xf numFmtId="0" fontId="104" fillId="0" borderId="12" xfId="394" applyFont="1" applyBorder="1" applyAlignment="1">
      <alignment horizontal="center" vertical="center" wrapText="1"/>
    </xf>
    <xf numFmtId="2" fontId="104" fillId="0" borderId="12" xfId="394" applyNumberFormat="1" applyFont="1" applyBorder="1" applyAlignment="1">
      <alignment horizontal="justify" vertical="center" wrapText="1"/>
    </xf>
    <xf numFmtId="0" fontId="140" fillId="0" borderId="0" xfId="0" applyFont="1" applyAlignment="1">
      <alignment horizontal="justify"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12" xfId="394" applyFont="1" applyBorder="1" applyAlignment="1">
      <alignment horizontal="center" vertical="center" wrapText="1"/>
    </xf>
    <xf numFmtId="2" fontId="26" fillId="0" borderId="12" xfId="394" applyNumberFormat="1" applyFont="1" applyBorder="1" applyAlignment="1">
      <alignment horizontal="justify" vertical="center" wrapText="1"/>
    </xf>
    <xf numFmtId="0" fontId="142" fillId="0" borderId="0" xfId="0" applyFont="1" applyAlignment="1">
      <alignment horizontal="justify" vertical="center" wrapText="1"/>
    </xf>
    <xf numFmtId="43" fontId="22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134" fillId="0" borderId="12" xfId="0" applyFont="1" applyBorder="1" applyAlignment="1">
      <alignment horizontal="center" vertical="center" wrapText="1"/>
    </xf>
    <xf numFmtId="0" fontId="134" fillId="0" borderId="12" xfId="0" applyFont="1" applyBorder="1" applyAlignment="1">
      <alignment horizontal="justify" vertical="center" wrapText="1"/>
    </xf>
    <xf numFmtId="43" fontId="26" fillId="0" borderId="5" xfId="0" applyNumberFormat="1" applyFont="1" applyBorder="1" applyAlignment="1" applyProtection="1">
      <alignment horizontal="center" vertical="center" wrapText="1"/>
      <protection locked="0"/>
    </xf>
    <xf numFmtId="0" fontId="104" fillId="0" borderId="12" xfId="0" applyFont="1" applyBorder="1" applyAlignment="1">
      <alignment vertical="center" wrapText="1"/>
    </xf>
    <xf numFmtId="43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6" fillId="0" borderId="12" xfId="394" applyFont="1" applyBorder="1" applyAlignment="1">
      <alignment horizontal="left" vertical="center" wrapText="1"/>
    </xf>
    <xf numFmtId="0" fontId="104" fillId="0" borderId="0" xfId="0" applyFont="1" applyAlignment="1">
      <alignment horizontal="justify" vertical="center" wrapText="1"/>
    </xf>
    <xf numFmtId="43" fontId="98" fillId="0" borderId="12" xfId="0" applyNumberFormat="1" applyFont="1" applyBorder="1" applyAlignment="1" applyProtection="1">
      <alignment horizontal="center" vertical="center" wrapText="1"/>
      <protection locked="0"/>
    </xf>
    <xf numFmtId="43" fontId="98" fillId="0" borderId="5" xfId="0" applyNumberFormat="1" applyFont="1" applyBorder="1" applyAlignment="1" applyProtection="1">
      <alignment horizontal="center" vertical="center" wrapText="1"/>
      <protection locked="0"/>
    </xf>
    <xf numFmtId="43" fontId="22" fillId="0" borderId="0" xfId="0" applyNumberFormat="1" applyFont="1" applyAlignment="1" applyProtection="1">
      <alignment horizontal="center" vertical="center" wrapText="1"/>
      <protection locked="0"/>
    </xf>
    <xf numFmtId="43" fontId="26" fillId="0" borderId="0" xfId="540" applyFont="1" applyFill="1" applyBorder="1" applyAlignment="1">
      <alignment horizontal="justify" vertical="center" wrapText="1"/>
    </xf>
    <xf numFmtId="43" fontId="143" fillId="0" borderId="49" xfId="54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" fontId="105" fillId="0" borderId="0" xfId="0" applyNumberFormat="1" applyFont="1" applyAlignment="1">
      <alignment horizontal="center" vertical="center" wrapText="1"/>
    </xf>
    <xf numFmtId="4" fontId="144" fillId="0" borderId="0" xfId="0" applyNumberFormat="1" applyFont="1" applyAlignment="1">
      <alignment horizontal="center" vertical="center" wrapText="1"/>
    </xf>
    <xf numFmtId="43" fontId="104" fillId="0" borderId="12" xfId="0" applyNumberFormat="1" applyFont="1" applyBorder="1" applyAlignment="1">
      <alignment horizontal="justify" vertical="center" wrapText="1"/>
    </xf>
    <xf numFmtId="2" fontId="26" fillId="0" borderId="0" xfId="0" applyNumberFormat="1" applyFont="1" applyAlignment="1">
      <alignment horizontal="justify" vertical="center" wrapText="1"/>
    </xf>
    <xf numFmtId="4" fontId="26" fillId="0" borderId="0" xfId="0" applyNumberFormat="1" applyFont="1" applyAlignment="1">
      <alignment horizontal="justify" vertical="center" wrapText="1"/>
    </xf>
    <xf numFmtId="43" fontId="104" fillId="0" borderId="0" xfId="0" applyNumberFormat="1" applyFont="1" applyProtection="1">
      <protection hidden="1"/>
    </xf>
    <xf numFmtId="43" fontId="26" fillId="0" borderId="0" xfId="0" applyNumberFormat="1" applyFont="1" applyProtection="1">
      <protection hidden="1"/>
    </xf>
    <xf numFmtId="174" fontId="26" fillId="0" borderId="12" xfId="0" applyNumberFormat="1" applyFont="1" applyBorder="1" applyAlignment="1" applyProtection="1">
      <alignment horizontal="center" vertical="center"/>
      <protection locked="0"/>
    </xf>
    <xf numFmtId="43" fontId="26" fillId="0" borderId="0" xfId="540" applyFont="1" applyFill="1" applyBorder="1" applyAlignment="1">
      <alignment horizontal="center" vertical="center" wrapText="1"/>
    </xf>
    <xf numFmtId="0" fontId="134" fillId="0" borderId="12" xfId="0" applyFont="1" applyBorder="1" applyAlignment="1">
      <alignment vertical="center" wrapText="1"/>
    </xf>
    <xf numFmtId="0" fontId="104" fillId="0" borderId="0" xfId="0" applyFont="1" applyAlignment="1" applyProtection="1">
      <alignment horizontal="left" vertical="center"/>
      <protection locked="0"/>
    </xf>
    <xf numFmtId="4" fontId="101" fillId="0" borderId="12" xfId="541" applyNumberFormat="1" applyFont="1" applyBorder="1" applyAlignment="1">
      <alignment horizontal="center" vertical="center"/>
    </xf>
    <xf numFmtId="4" fontId="101" fillId="0" borderId="12" xfId="541" applyNumberFormat="1" applyFont="1" applyBorder="1" applyAlignment="1">
      <alignment horizontal="left" vertical="center" wrapText="1"/>
    </xf>
    <xf numFmtId="4" fontId="101" fillId="0" borderId="12" xfId="541" applyNumberFormat="1" applyFont="1" applyBorder="1" applyAlignment="1">
      <alignment horizontal="center" vertical="center" wrapText="1"/>
    </xf>
    <xf numFmtId="4" fontId="101" fillId="0" borderId="12" xfId="541" applyNumberFormat="1" applyFont="1" applyBorder="1" applyAlignment="1">
      <alignment horizontal="right" vertical="center" wrapText="1"/>
    </xf>
    <xf numFmtId="4" fontId="130" fillId="0" borderId="12" xfId="0" applyNumberFormat="1" applyFont="1" applyBorder="1" applyAlignment="1">
      <alignment horizontal="center" vertical="center"/>
    </xf>
    <xf numFmtId="4" fontId="102" fillId="0" borderId="12" xfId="541" applyNumberFormat="1" applyFont="1" applyBorder="1" applyAlignment="1">
      <alignment horizontal="center" vertical="center"/>
    </xf>
    <xf numFmtId="4" fontId="102" fillId="0" borderId="12" xfId="541" applyNumberFormat="1" applyFont="1" applyBorder="1" applyAlignment="1">
      <alignment horizontal="left" vertical="center" wrapText="1"/>
    </xf>
    <xf numFmtId="4" fontId="102" fillId="0" borderId="12" xfId="541" applyNumberFormat="1" applyFont="1" applyBorder="1" applyAlignment="1">
      <alignment horizontal="center" vertical="center" wrapText="1"/>
    </xf>
    <xf numFmtId="4" fontId="102" fillId="0" borderId="12" xfId="541" applyNumberFormat="1" applyFont="1" applyBorder="1" applyAlignment="1">
      <alignment horizontal="right" vertical="center" wrapText="1"/>
    </xf>
    <xf numFmtId="4" fontId="133" fillId="0" borderId="12" xfId="0" applyNumberFormat="1" applyFont="1" applyBorder="1" applyAlignment="1">
      <alignment horizontal="center" vertical="center"/>
    </xf>
    <xf numFmtId="4" fontId="23" fillId="0" borderId="12" xfId="541" applyNumberFormat="1" applyFont="1" applyBorder="1" applyAlignment="1">
      <alignment horizontal="center" vertical="center"/>
    </xf>
    <xf numFmtId="4" fontId="23" fillId="0" borderId="12" xfId="541" applyNumberFormat="1" applyFont="1" applyBorder="1" applyAlignment="1">
      <alignment vertical="center"/>
    </xf>
    <xf numFmtId="4" fontId="23" fillId="0" borderId="12" xfId="541" applyNumberFormat="1" applyFont="1" applyBorder="1" applyAlignment="1">
      <alignment horizontal="center" vertical="center" wrapText="1"/>
    </xf>
    <xf numFmtId="4" fontId="23" fillId="0" borderId="12" xfId="541" applyNumberFormat="1" applyFont="1" applyBorder="1" applyAlignment="1">
      <alignment horizontal="right" vertical="center" wrapText="1"/>
    </xf>
    <xf numFmtId="4" fontId="102" fillId="0" borderId="12" xfId="541" applyNumberFormat="1" applyFont="1" applyBorder="1" applyAlignment="1">
      <alignment vertical="center" wrapText="1"/>
    </xf>
    <xf numFmtId="4" fontId="102" fillId="0" borderId="12" xfId="541" applyNumberFormat="1" applyFont="1" applyBorder="1" applyAlignment="1">
      <alignment vertical="center"/>
    </xf>
    <xf numFmtId="4" fontId="23" fillId="0" borderId="12" xfId="541" applyNumberFormat="1" applyFont="1" applyBorder="1" applyAlignment="1">
      <alignment horizontal="left" vertical="center"/>
    </xf>
    <xf numFmtId="4" fontId="102" fillId="0" borderId="12" xfId="541" applyNumberFormat="1" applyFont="1" applyBorder="1" applyAlignment="1">
      <alignment horizontal="left" vertical="center"/>
    </xf>
    <xf numFmtId="4" fontId="101" fillId="0" borderId="12" xfId="541" applyNumberFormat="1" applyFont="1" applyBorder="1" applyAlignment="1">
      <alignment horizontal="left" vertical="center"/>
    </xf>
    <xf numFmtId="4" fontId="23" fillId="0" borderId="12" xfId="541" applyNumberFormat="1" applyFont="1" applyBorder="1" applyAlignment="1">
      <alignment vertical="center" wrapText="1"/>
    </xf>
    <xf numFmtId="4" fontId="23" fillId="0" borderId="12" xfId="541" applyNumberFormat="1" applyFont="1" applyBorder="1" applyAlignment="1">
      <alignment horizontal="justify" vertical="center" wrapText="1"/>
    </xf>
    <xf numFmtId="4" fontId="23" fillId="0" borderId="12" xfId="541" quotePrefix="1" applyNumberFormat="1" applyFont="1" applyBorder="1" applyAlignment="1">
      <alignment horizontal="center" vertical="center"/>
    </xf>
    <xf numFmtId="4" fontId="23" fillId="0" borderId="12" xfId="541" applyNumberFormat="1" applyFont="1" applyBorder="1" applyAlignment="1">
      <alignment horizontal="left" vertical="center" wrapText="1"/>
    </xf>
    <xf numFmtId="4" fontId="102" fillId="0" borderId="12" xfId="541" applyNumberFormat="1" applyFont="1" applyBorder="1" applyAlignment="1">
      <alignment horizontal="justify" vertical="center" wrapText="1"/>
    </xf>
    <xf numFmtId="3" fontId="101" fillId="0" borderId="12" xfId="541" applyNumberFormat="1" applyFont="1" applyBorder="1" applyAlignment="1">
      <alignment horizontal="center" vertical="center"/>
    </xf>
    <xf numFmtId="174" fontId="134" fillId="0" borderId="12" xfId="0" applyNumberFormat="1" applyFont="1" applyBorder="1" applyAlignment="1" applyProtection="1">
      <alignment horizontal="center" vertical="center"/>
      <protection locked="0"/>
    </xf>
    <xf numFmtId="4" fontId="134" fillId="0" borderId="12" xfId="0" applyNumberFormat="1" applyFont="1" applyBorder="1" applyAlignment="1">
      <alignment vertical="center" wrapText="1"/>
    </xf>
    <xf numFmtId="4" fontId="132" fillId="0" borderId="12" xfId="0" applyNumberFormat="1" applyFont="1" applyBorder="1" applyAlignment="1">
      <alignment vertical="center" wrapText="1"/>
    </xf>
    <xf numFmtId="43" fontId="145" fillId="0" borderId="5" xfId="0" applyNumberFormat="1" applyFont="1" applyBorder="1" applyAlignment="1" applyProtection="1">
      <alignment horizontal="center" vertical="center" wrapText="1"/>
      <protection locked="0"/>
    </xf>
    <xf numFmtId="0" fontId="132" fillId="0" borderId="0" xfId="0" applyFont="1" applyAlignment="1">
      <alignment horizontal="justify" vertical="center" wrapText="1"/>
    </xf>
    <xf numFmtId="2" fontId="26" fillId="61" borderId="0" xfId="0" applyNumberFormat="1" applyFont="1" applyFill="1"/>
    <xf numFmtId="2" fontId="104" fillId="61" borderId="0" xfId="0" applyNumberFormat="1" applyFont="1" applyFill="1"/>
    <xf numFmtId="209" fontId="132" fillId="60" borderId="12" xfId="0" applyNumberFormat="1" applyFont="1" applyFill="1" applyBorder="1" applyAlignment="1">
      <alignment horizontal="right" vertical="center" wrapText="1"/>
    </xf>
    <xf numFmtId="209" fontId="104" fillId="0" borderId="0" xfId="0" applyNumberFormat="1" applyFont="1" applyAlignment="1">
      <alignment horizontal="right"/>
    </xf>
    <xf numFmtId="0" fontId="146" fillId="0" borderId="0" xfId="0" applyFont="1"/>
    <xf numFmtId="0" fontId="102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0" fontId="138" fillId="0" borderId="0" xfId="452" applyFont="1" applyAlignment="1">
      <alignment vertical="center"/>
    </xf>
    <xf numFmtId="0" fontId="101" fillId="0" borderId="12" xfId="452" applyFont="1" applyBorder="1" applyAlignment="1">
      <alignment horizontal="center" vertical="center" wrapText="1"/>
    </xf>
    <xf numFmtId="0" fontId="101" fillId="0" borderId="12" xfId="452" applyFont="1" applyBorder="1" applyAlignment="1">
      <alignment horizontal="left" vertical="center" wrapText="1"/>
    </xf>
    <xf numFmtId="2" fontId="101" fillId="0" borderId="12" xfId="452" applyNumberFormat="1" applyFont="1" applyBorder="1" applyAlignment="1">
      <alignment horizontal="right" vertical="center" wrapText="1"/>
    </xf>
    <xf numFmtId="0" fontId="129" fillId="0" borderId="0" xfId="452" applyFont="1" applyAlignment="1">
      <alignment vertical="center" wrapText="1"/>
    </xf>
    <xf numFmtId="0" fontId="102" fillId="0" borderId="12" xfId="452" applyFont="1" applyBorder="1" applyAlignment="1">
      <alignment horizontal="center" vertical="center" wrapText="1"/>
    </xf>
    <xf numFmtId="0" fontId="102" fillId="0" borderId="12" xfId="452" applyFont="1" applyBorder="1" applyAlignment="1">
      <alignment horizontal="left" vertical="center" wrapText="1"/>
    </xf>
    <xf numFmtId="2" fontId="102" fillId="0" borderId="12" xfId="452" applyNumberFormat="1" applyFont="1" applyBorder="1" applyAlignment="1">
      <alignment horizontal="right" vertical="center" wrapText="1"/>
    </xf>
    <xf numFmtId="0" fontId="23" fillId="0" borderId="12" xfId="452" applyFont="1" applyBorder="1" applyAlignment="1">
      <alignment horizontal="center" vertical="center" wrapText="1"/>
    </xf>
    <xf numFmtId="0" fontId="23" fillId="0" borderId="12" xfId="452" applyFont="1" applyBorder="1" applyAlignment="1">
      <alignment horizontal="left" vertical="center" wrapText="1"/>
    </xf>
    <xf numFmtId="2" fontId="23" fillId="0" borderId="12" xfId="452" applyNumberFormat="1" applyFont="1" applyBorder="1" applyAlignment="1">
      <alignment horizontal="right" vertical="center" wrapText="1"/>
    </xf>
    <xf numFmtId="0" fontId="139" fillId="0" borderId="0" xfId="452" applyFont="1" applyAlignment="1">
      <alignment vertical="center"/>
    </xf>
    <xf numFmtId="0" fontId="102" fillId="0" borderId="12" xfId="0" applyFont="1" applyBorder="1" applyAlignment="1">
      <alignment horizontal="justify" vertical="center" wrapText="1"/>
    </xf>
    <xf numFmtId="0" fontId="102" fillId="0" borderId="12" xfId="0" applyFont="1" applyBorder="1" applyAlignment="1">
      <alignment horizontal="center" vertical="center" wrapText="1"/>
    </xf>
    <xf numFmtId="2" fontId="102" fillId="0" borderId="12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right" vertical="center" wrapText="1"/>
    </xf>
    <xf numFmtId="0" fontId="23" fillId="0" borderId="12" xfId="452" applyFont="1" applyBorder="1" applyAlignment="1">
      <alignment horizontal="justify" vertical="center" wrapText="1"/>
    </xf>
    <xf numFmtId="2" fontId="102" fillId="0" borderId="12" xfId="0" applyNumberFormat="1" applyFont="1" applyBorder="1" applyAlignment="1">
      <alignment horizontal="center" vertical="center" wrapText="1"/>
    </xf>
    <xf numFmtId="0" fontId="101" fillId="0" borderId="12" xfId="0" applyFont="1" applyBorder="1" applyAlignment="1">
      <alignment horizontal="left" vertical="center" wrapText="1"/>
    </xf>
    <xf numFmtId="2" fontId="101" fillId="0" borderId="12" xfId="0" applyNumberFormat="1" applyFont="1" applyBorder="1" applyAlignment="1">
      <alignment horizontal="center" vertical="center" wrapText="1"/>
    </xf>
    <xf numFmtId="2" fontId="101" fillId="0" borderId="12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left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43" fontId="101" fillId="0" borderId="12" xfId="0" applyNumberFormat="1" applyFont="1" applyBorder="1" applyAlignment="1" applyProtection="1">
      <alignment horizontal="center" vertical="center" wrapText="1"/>
      <protection locked="0"/>
    </xf>
    <xf numFmtId="0" fontId="137" fillId="0" borderId="12" xfId="0" applyFont="1" applyBorder="1" applyAlignment="1">
      <alignment horizontal="center" vertical="center" wrapText="1"/>
    </xf>
    <xf numFmtId="4" fontId="131" fillId="60" borderId="12" xfId="0" quotePrefix="1" applyNumberFormat="1" applyFont="1" applyFill="1" applyBorder="1" applyAlignment="1">
      <alignment horizontal="right" vertical="center"/>
    </xf>
    <xf numFmtId="4" fontId="104" fillId="0" borderId="12" xfId="0" applyNumberFormat="1" applyFont="1" applyBorder="1" applyAlignment="1" applyProtection="1">
      <alignment horizontal="right" vertical="center" wrapText="1"/>
      <protection locked="0"/>
    </xf>
    <xf numFmtId="4" fontId="132" fillId="60" borderId="12" xfId="0" applyNumberFormat="1" applyFont="1" applyFill="1" applyBorder="1" applyAlignment="1">
      <alignment vertical="center" wrapText="1"/>
    </xf>
    <xf numFmtId="4" fontId="104" fillId="0" borderId="12" xfId="0" applyNumberFormat="1" applyFont="1" applyBorder="1" applyAlignment="1" applyProtection="1">
      <alignment vertical="center" wrapText="1"/>
      <protection locked="0"/>
    </xf>
    <xf numFmtId="4" fontId="26" fillId="0" borderId="12" xfId="0" applyNumberFormat="1" applyFont="1" applyBorder="1" applyAlignment="1" applyProtection="1">
      <alignment vertical="center" wrapText="1"/>
      <protection locked="0"/>
    </xf>
    <xf numFmtId="4" fontId="134" fillId="0" borderId="12" xfId="0" applyNumberFormat="1" applyFont="1" applyBorder="1" applyAlignment="1" applyProtection="1">
      <alignment vertical="center" wrapText="1"/>
      <protection locked="0"/>
    </xf>
    <xf numFmtId="4" fontId="26" fillId="0" borderId="5" xfId="0" applyNumberFormat="1" applyFont="1" applyBorder="1" applyAlignment="1" applyProtection="1">
      <alignment vertical="center" wrapText="1"/>
      <protection locked="0"/>
    </xf>
    <xf numFmtId="4" fontId="26" fillId="60" borderId="12" xfId="0" applyNumberFormat="1" applyFont="1" applyFill="1" applyBorder="1" applyAlignment="1">
      <alignment vertical="center" wrapText="1"/>
    </xf>
    <xf numFmtId="4" fontId="131" fillId="0" borderId="12" xfId="0" quotePrefix="1" applyNumberFormat="1" applyFont="1" applyBorder="1" applyAlignment="1">
      <alignment horizontal="right" vertical="center"/>
    </xf>
    <xf numFmtId="4" fontId="131" fillId="0" borderId="12" xfId="0" applyNumberFormat="1" applyFont="1" applyBorder="1" applyAlignment="1">
      <alignment horizontal="right" vertical="center"/>
    </xf>
    <xf numFmtId="4" fontId="131" fillId="0" borderId="12" xfId="0" applyNumberFormat="1" applyFont="1" applyBorder="1" applyAlignment="1">
      <alignment horizontal="right"/>
    </xf>
    <xf numFmtId="4" fontId="104" fillId="0" borderId="12" xfId="0" applyNumberFormat="1" applyFont="1" applyBorder="1" applyAlignment="1">
      <alignment horizontal="right"/>
    </xf>
    <xf numFmtId="4" fontId="26" fillId="0" borderId="12" xfId="0" applyNumberFormat="1" applyFont="1" applyBorder="1" applyAlignment="1">
      <alignment horizontal="right"/>
    </xf>
    <xf numFmtId="4" fontId="26" fillId="0" borderId="12" xfId="0" applyNumberFormat="1" applyFont="1" applyBorder="1" applyAlignment="1" applyProtection="1">
      <alignment horizontal="right" vertical="center" wrapText="1"/>
      <protection locked="0"/>
    </xf>
    <xf numFmtId="4" fontId="134" fillId="0" borderId="12" xfId="0" applyNumberFormat="1" applyFont="1" applyBorder="1" applyAlignment="1" applyProtection="1">
      <alignment horizontal="right" vertical="center" wrapText="1"/>
      <protection locked="0"/>
    </xf>
    <xf numFmtId="4" fontId="26" fillId="0" borderId="5" xfId="0" applyNumberFormat="1" applyFont="1" applyBorder="1" applyAlignment="1" applyProtection="1">
      <alignment horizontal="right" vertical="center" wrapText="1"/>
      <protection locked="0"/>
    </xf>
    <xf numFmtId="0" fontId="16" fillId="25" borderId="12" xfId="0" applyFont="1" applyFill="1" applyBorder="1" applyAlignment="1">
      <alignment vertical="center" wrapText="1"/>
    </xf>
    <xf numFmtId="0" fontId="16" fillId="25" borderId="29" xfId="0" applyFont="1" applyFill="1" applyBorder="1" applyAlignment="1">
      <alignment vertical="center" wrapText="1"/>
    </xf>
    <xf numFmtId="0" fontId="4" fillId="25" borderId="0" xfId="0" applyFont="1" applyFill="1" applyAlignment="1">
      <alignment horizontal="center" vertical="center"/>
    </xf>
    <xf numFmtId="0" fontId="19" fillId="25" borderId="27" xfId="0" applyFont="1" applyFill="1" applyBorder="1" applyAlignment="1">
      <alignment horizontal="center" vertical="center" wrapText="1"/>
    </xf>
    <xf numFmtId="0" fontId="19" fillId="25" borderId="3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center" vertical="center" wrapText="1"/>
    </xf>
    <xf numFmtId="0" fontId="17" fillId="25" borderId="31" xfId="452" applyFont="1" applyFill="1" applyBorder="1" applyAlignment="1">
      <alignment vertical="center" wrapText="1"/>
    </xf>
    <xf numFmtId="0" fontId="17" fillId="25" borderId="32" xfId="452" applyFont="1" applyFill="1" applyBorder="1" applyAlignment="1">
      <alignment vertical="center" wrapText="1"/>
    </xf>
    <xf numFmtId="0" fontId="17" fillId="25" borderId="33" xfId="452" applyFont="1" applyFill="1" applyBorder="1" applyAlignment="1">
      <alignment vertical="center" wrapText="1"/>
    </xf>
    <xf numFmtId="0" fontId="16" fillId="25" borderId="25" xfId="0" applyFont="1" applyFill="1" applyBorder="1" applyAlignment="1">
      <alignment vertical="center" wrapText="1"/>
    </xf>
    <xf numFmtId="0" fontId="16" fillId="25" borderId="34" xfId="0" applyFont="1" applyFill="1" applyBorder="1" applyAlignment="1">
      <alignment vertical="center" wrapText="1"/>
    </xf>
    <xf numFmtId="0" fontId="16" fillId="25" borderId="19" xfId="0" applyFont="1" applyFill="1" applyBorder="1" applyAlignment="1">
      <alignment vertical="center" wrapText="1"/>
    </xf>
    <xf numFmtId="0" fontId="16" fillId="25" borderId="10" xfId="0" applyFont="1" applyFill="1" applyBorder="1" applyAlignment="1">
      <alignment vertical="center" wrapText="1"/>
    </xf>
    <xf numFmtId="0" fontId="16" fillId="25" borderId="35" xfId="0" applyFont="1" applyFill="1" applyBorder="1" applyAlignment="1">
      <alignment vertical="center" wrapText="1"/>
    </xf>
    <xf numFmtId="0" fontId="99" fillId="0" borderId="0" xfId="0" applyFont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134" fillId="0" borderId="49" xfId="394" applyFont="1" applyBorder="1" applyAlignment="1">
      <alignment horizontal="left" vertical="center" wrapText="1"/>
    </xf>
    <xf numFmtId="0" fontId="104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34" fillId="0" borderId="0" xfId="0" applyFont="1" applyAlignment="1" applyProtection="1">
      <alignment horizontal="right" vertical="center"/>
      <protection locked="0"/>
    </xf>
    <xf numFmtId="2" fontId="104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04" fillId="0" borderId="12" xfId="452" applyFont="1" applyBorder="1" applyAlignment="1">
      <alignment horizontal="center" vertical="center" wrapText="1"/>
    </xf>
    <xf numFmtId="0" fontId="104" fillId="0" borderId="12" xfId="452" applyFont="1" applyBorder="1" applyAlignment="1">
      <alignment horizontal="center" vertical="center"/>
    </xf>
    <xf numFmtId="0" fontId="104" fillId="0" borderId="19" xfId="0" applyFont="1" applyBorder="1" applyAlignment="1">
      <alignment horizontal="center" vertical="center" wrapText="1"/>
    </xf>
    <xf numFmtId="0" fontId="104" fillId="0" borderId="10" xfId="0" applyFont="1" applyBorder="1" applyAlignment="1">
      <alignment horizontal="center" vertical="center" wrapText="1"/>
    </xf>
    <xf numFmtId="0" fontId="101" fillId="0" borderId="0" xfId="0" applyFont="1" applyAlignment="1">
      <alignment horizontal="left"/>
    </xf>
    <xf numFmtId="0" fontId="101" fillId="0" borderId="0" xfId="0" applyFont="1" applyAlignment="1">
      <alignment horizontal="center" vertical="center"/>
    </xf>
    <xf numFmtId="0" fontId="101" fillId="0" borderId="0" xfId="0" applyFont="1" applyAlignment="1">
      <alignment horizontal="center"/>
    </xf>
    <xf numFmtId="0" fontId="136" fillId="0" borderId="12" xfId="0" applyFont="1" applyBorder="1" applyAlignment="1">
      <alignment horizontal="center" vertical="center"/>
    </xf>
    <xf numFmtId="0" fontId="136" fillId="0" borderId="12" xfId="0" applyFont="1" applyBorder="1" applyAlignment="1">
      <alignment horizontal="center" vertical="center" wrapText="1"/>
    </xf>
    <xf numFmtId="2" fontId="104" fillId="0" borderId="0" xfId="0" applyNumberFormat="1" applyFont="1" applyAlignment="1">
      <alignment horizontal="center"/>
    </xf>
    <xf numFmtId="0" fontId="131" fillId="0" borderId="19" xfId="441" applyFont="1" applyBorder="1" applyAlignment="1">
      <alignment horizontal="center" vertical="center" wrapText="1"/>
    </xf>
    <xf numFmtId="0" fontId="131" fillId="0" borderId="10" xfId="441" applyFont="1" applyBorder="1" applyAlignment="1">
      <alignment horizontal="center" vertical="center" wrapText="1"/>
    </xf>
    <xf numFmtId="0" fontId="131" fillId="0" borderId="38" xfId="441" applyFont="1" applyBorder="1" applyAlignment="1">
      <alignment horizontal="center" vertical="center" wrapText="1"/>
    </xf>
    <xf numFmtId="2" fontId="104" fillId="60" borderId="12" xfId="0" applyNumberFormat="1" applyFont="1" applyFill="1" applyBorder="1" applyAlignment="1">
      <alignment horizontal="center" vertical="center" wrapText="1"/>
    </xf>
    <xf numFmtId="0" fontId="26" fillId="60" borderId="12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0" fontId="131" fillId="60" borderId="36" xfId="441" applyFont="1" applyFill="1" applyBorder="1" applyAlignment="1">
      <alignment horizontal="center" vertical="center" wrapText="1"/>
    </xf>
    <xf numFmtId="0" fontId="131" fillId="60" borderId="37" xfId="441" applyFont="1" applyFill="1" applyBorder="1" applyAlignment="1">
      <alignment horizontal="center" vertical="center" wrapText="1"/>
    </xf>
    <xf numFmtId="2" fontId="134" fillId="0" borderId="2" xfId="0" applyNumberFormat="1" applyFont="1" applyBorder="1" applyAlignment="1">
      <alignment horizontal="right" vertical="center" wrapText="1"/>
    </xf>
    <xf numFmtId="2" fontId="104" fillId="60" borderId="21" xfId="0" applyNumberFormat="1" applyFont="1" applyFill="1" applyBorder="1" applyAlignment="1">
      <alignment horizontal="center" vertical="center" wrapText="1"/>
    </xf>
    <xf numFmtId="2" fontId="104" fillId="60" borderId="48" xfId="0" applyNumberFormat="1" applyFont="1" applyFill="1" applyBorder="1" applyAlignment="1">
      <alignment horizontal="center" vertical="center" wrapText="1"/>
    </xf>
    <xf numFmtId="0" fontId="104" fillId="0" borderId="0" xfId="0" applyFont="1" applyAlignment="1">
      <alignment horizontal="center" vertical="center"/>
    </xf>
    <xf numFmtId="0" fontId="104" fillId="0" borderId="0" xfId="0" applyFont="1" applyAlignment="1">
      <alignment horizontal="left" vertical="center"/>
    </xf>
    <xf numFmtId="0" fontId="104" fillId="60" borderId="12" xfId="0" applyFont="1" applyFill="1" applyBorder="1" applyAlignment="1">
      <alignment horizontal="center" vertical="center" wrapText="1"/>
    </xf>
    <xf numFmtId="0" fontId="104" fillId="60" borderId="12" xfId="452" applyFont="1" applyFill="1" applyBorder="1" applyAlignment="1">
      <alignment horizontal="center" vertical="center" wrapText="1"/>
    </xf>
    <xf numFmtId="0" fontId="104" fillId="60" borderId="12" xfId="452" applyFont="1" applyFill="1" applyBorder="1" applyAlignment="1">
      <alignment horizontal="center" vertical="center"/>
    </xf>
    <xf numFmtId="0" fontId="104" fillId="60" borderId="19" xfId="0" applyFont="1" applyFill="1" applyBorder="1" applyAlignment="1">
      <alignment horizontal="left" vertical="center" wrapText="1"/>
    </xf>
    <xf numFmtId="0" fontId="104" fillId="60" borderId="10" xfId="0" applyFont="1" applyFill="1" applyBorder="1" applyAlignment="1">
      <alignment horizontal="left" vertical="center" wrapText="1"/>
    </xf>
    <xf numFmtId="0" fontId="104" fillId="60" borderId="38" xfId="0" applyFont="1" applyFill="1" applyBorder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center"/>
    </xf>
    <xf numFmtId="0" fontId="138" fillId="60" borderId="12" xfId="452" applyFont="1" applyFill="1" applyBorder="1" applyAlignment="1">
      <alignment horizontal="center" vertical="center" wrapText="1"/>
    </xf>
    <xf numFmtId="2" fontId="138" fillId="60" borderId="12" xfId="0" applyNumberFormat="1" applyFont="1" applyFill="1" applyBorder="1" applyAlignment="1">
      <alignment horizontal="center" vertical="center" wrapText="1"/>
    </xf>
    <xf numFmtId="0" fontId="129" fillId="60" borderId="12" xfId="0" applyFont="1" applyFill="1" applyBorder="1" applyAlignment="1">
      <alignment horizontal="center" vertical="center" wrapText="1"/>
    </xf>
    <xf numFmtId="0" fontId="138" fillId="60" borderId="12" xfId="452" applyFont="1" applyFill="1" applyBorder="1" applyAlignment="1">
      <alignment horizontal="center" vertical="center"/>
    </xf>
    <xf numFmtId="0" fontId="138" fillId="60" borderId="19" xfId="452" applyFont="1" applyFill="1" applyBorder="1" applyAlignment="1">
      <alignment horizontal="left" vertical="center" wrapText="1"/>
    </xf>
    <xf numFmtId="0" fontId="138" fillId="60" borderId="10" xfId="452" applyFont="1" applyFill="1" applyBorder="1" applyAlignment="1">
      <alignment horizontal="left" vertical="center" wrapText="1"/>
    </xf>
    <xf numFmtId="0" fontId="138" fillId="60" borderId="38" xfId="452" applyFont="1" applyFill="1" applyBorder="1" applyAlignment="1">
      <alignment horizontal="left" vertical="center" wrapText="1"/>
    </xf>
    <xf numFmtId="0" fontId="102" fillId="0" borderId="0" xfId="452" applyFont="1" applyAlignment="1">
      <alignment horizontal="center" vertical="center"/>
    </xf>
  </cellXfs>
  <cellStyles count="542">
    <cellStyle name="          _x000d__x000a_shell=progman.exe_x000d__x000a_m" xfId="1" xr:uid="{00000000-0005-0000-0000-000000000000}"/>
    <cellStyle name="          _x000d__x000a_shell=progman.exe_x000d__x000a_m 2" xfId="2" xr:uid="{00000000-0005-0000-0000-000001000000}"/>
    <cellStyle name="%" xfId="3" xr:uid="{00000000-0005-0000-0000-000002000000}"/>
    <cellStyle name="??" xfId="4" xr:uid="{00000000-0005-0000-0000-000003000000}"/>
    <cellStyle name="?? [0.00]_ Att. 1- Cover" xfId="5" xr:uid="{00000000-0005-0000-0000-000004000000}"/>
    <cellStyle name="?? [0]" xfId="6" xr:uid="{00000000-0005-0000-0000-000005000000}"/>
    <cellStyle name="?? [0] 2" xfId="7" xr:uid="{00000000-0005-0000-0000-000006000000}"/>
    <cellStyle name="?? 10" xfId="8" xr:uid="{00000000-0005-0000-0000-000007000000}"/>
    <cellStyle name="?? 11" xfId="9" xr:uid="{00000000-0005-0000-0000-000008000000}"/>
    <cellStyle name="?? 12" xfId="10" xr:uid="{00000000-0005-0000-0000-000009000000}"/>
    <cellStyle name="?? 13" xfId="11" xr:uid="{00000000-0005-0000-0000-00000A000000}"/>
    <cellStyle name="?? 14" xfId="12" xr:uid="{00000000-0005-0000-0000-00000B000000}"/>
    <cellStyle name="?? 15" xfId="13" xr:uid="{00000000-0005-0000-0000-00000C000000}"/>
    <cellStyle name="?? 16" xfId="14" xr:uid="{00000000-0005-0000-0000-00000D000000}"/>
    <cellStyle name="?? 17" xfId="15" xr:uid="{00000000-0005-0000-0000-00000E000000}"/>
    <cellStyle name="?? 18" xfId="16" xr:uid="{00000000-0005-0000-0000-00000F000000}"/>
    <cellStyle name="?? 19" xfId="17" xr:uid="{00000000-0005-0000-0000-000010000000}"/>
    <cellStyle name="?? 2" xfId="18" xr:uid="{00000000-0005-0000-0000-000011000000}"/>
    <cellStyle name="?? 20" xfId="19" xr:uid="{00000000-0005-0000-0000-000012000000}"/>
    <cellStyle name="?? 21" xfId="20" xr:uid="{00000000-0005-0000-0000-000013000000}"/>
    <cellStyle name="?? 22" xfId="21" xr:uid="{00000000-0005-0000-0000-000014000000}"/>
    <cellStyle name="?? 23" xfId="22" xr:uid="{00000000-0005-0000-0000-000015000000}"/>
    <cellStyle name="?? 24" xfId="23" xr:uid="{00000000-0005-0000-0000-000016000000}"/>
    <cellStyle name="?? 25" xfId="24" xr:uid="{00000000-0005-0000-0000-000017000000}"/>
    <cellStyle name="?? 26" xfId="25" xr:uid="{00000000-0005-0000-0000-000018000000}"/>
    <cellStyle name="?? 27" xfId="26" xr:uid="{00000000-0005-0000-0000-000019000000}"/>
    <cellStyle name="?? 28" xfId="27" xr:uid="{00000000-0005-0000-0000-00001A000000}"/>
    <cellStyle name="?? 29" xfId="28" xr:uid="{00000000-0005-0000-0000-00001B000000}"/>
    <cellStyle name="?? 3" xfId="29" xr:uid="{00000000-0005-0000-0000-00001C000000}"/>
    <cellStyle name="?? 30" xfId="30" xr:uid="{00000000-0005-0000-0000-00001D000000}"/>
    <cellStyle name="?? 31" xfId="31" xr:uid="{00000000-0005-0000-0000-00001E000000}"/>
    <cellStyle name="?? 4" xfId="32" xr:uid="{00000000-0005-0000-0000-00001F000000}"/>
    <cellStyle name="?? 5" xfId="33" xr:uid="{00000000-0005-0000-0000-000020000000}"/>
    <cellStyle name="?? 6" xfId="34" xr:uid="{00000000-0005-0000-0000-000021000000}"/>
    <cellStyle name="?? 7" xfId="35" xr:uid="{00000000-0005-0000-0000-000022000000}"/>
    <cellStyle name="?? 8" xfId="36" xr:uid="{00000000-0005-0000-0000-000023000000}"/>
    <cellStyle name="?? 9" xfId="37" xr:uid="{00000000-0005-0000-0000-000024000000}"/>
    <cellStyle name="???? [0.00]_PRODUCT DETAIL Q1" xfId="38" xr:uid="{00000000-0005-0000-0000-000025000000}"/>
    <cellStyle name="????_PRODUCT DETAIL Q1" xfId="39" xr:uid="{00000000-0005-0000-0000-000026000000}"/>
    <cellStyle name="???[0]_?? DI" xfId="40" xr:uid="{00000000-0005-0000-0000-000027000000}"/>
    <cellStyle name="???_?? DI" xfId="41" xr:uid="{00000000-0005-0000-0000-000028000000}"/>
    <cellStyle name="??[0]_BRE" xfId="42" xr:uid="{00000000-0005-0000-0000-000029000000}"/>
    <cellStyle name="??_ Att. 1- Cover" xfId="43" xr:uid="{00000000-0005-0000-0000-00002A000000}"/>
    <cellStyle name="??_kc-elec system check list" xfId="44" xr:uid="{00000000-0005-0000-0000-00002B000000}"/>
    <cellStyle name="•W€_STDFOR" xfId="45" xr:uid="{00000000-0005-0000-0000-00002C000000}"/>
    <cellStyle name="W_STDFOR" xfId="46" xr:uid="{00000000-0005-0000-0000-00002D000000}"/>
    <cellStyle name="1" xfId="47" xr:uid="{00000000-0005-0000-0000-00002E000000}"/>
    <cellStyle name="¹éºÐÀ²_±âÅ¸" xfId="48" xr:uid="{00000000-0005-0000-0000-00002F000000}"/>
    <cellStyle name="2" xfId="49" xr:uid="{00000000-0005-0000-0000-000030000000}"/>
    <cellStyle name="20% - Accent1 2" xfId="50" xr:uid="{00000000-0005-0000-0000-000031000000}"/>
    <cellStyle name="20% - Accent1 2 2" xfId="51" xr:uid="{00000000-0005-0000-0000-000032000000}"/>
    <cellStyle name="20% - Accent1 2 3" xfId="52" xr:uid="{00000000-0005-0000-0000-000033000000}"/>
    <cellStyle name="20% - Accent1 3" xfId="53" xr:uid="{00000000-0005-0000-0000-000034000000}"/>
    <cellStyle name="20% - Accent1 3 2" xfId="54" xr:uid="{00000000-0005-0000-0000-000035000000}"/>
    <cellStyle name="20% - Accent1 4" xfId="55" xr:uid="{00000000-0005-0000-0000-000036000000}"/>
    <cellStyle name="20% - Accent2 2" xfId="56" xr:uid="{00000000-0005-0000-0000-000037000000}"/>
    <cellStyle name="20% - Accent2 2 2" xfId="57" xr:uid="{00000000-0005-0000-0000-000038000000}"/>
    <cellStyle name="20% - Accent2 2 3" xfId="58" xr:uid="{00000000-0005-0000-0000-000039000000}"/>
    <cellStyle name="20% - Accent2 3" xfId="59" xr:uid="{00000000-0005-0000-0000-00003A000000}"/>
    <cellStyle name="20% - Accent2 3 2" xfId="60" xr:uid="{00000000-0005-0000-0000-00003B000000}"/>
    <cellStyle name="20% - Accent2 4" xfId="61" xr:uid="{00000000-0005-0000-0000-00003C000000}"/>
    <cellStyle name="20% - Accent3 2" xfId="62" xr:uid="{00000000-0005-0000-0000-00003D000000}"/>
    <cellStyle name="20% - Accent3 2 2" xfId="63" xr:uid="{00000000-0005-0000-0000-00003E000000}"/>
    <cellStyle name="20% - Accent3 2 3" xfId="64" xr:uid="{00000000-0005-0000-0000-00003F000000}"/>
    <cellStyle name="20% - Accent3 3" xfId="65" xr:uid="{00000000-0005-0000-0000-000040000000}"/>
    <cellStyle name="20% - Accent3 3 2" xfId="66" xr:uid="{00000000-0005-0000-0000-000041000000}"/>
    <cellStyle name="20% - Accent3 4" xfId="67" xr:uid="{00000000-0005-0000-0000-000042000000}"/>
    <cellStyle name="20% - Accent4 2" xfId="68" xr:uid="{00000000-0005-0000-0000-000043000000}"/>
    <cellStyle name="20% - Accent4 2 2" xfId="69" xr:uid="{00000000-0005-0000-0000-000044000000}"/>
    <cellStyle name="20% - Accent4 2 3" xfId="70" xr:uid="{00000000-0005-0000-0000-000045000000}"/>
    <cellStyle name="20% - Accent4 3" xfId="71" xr:uid="{00000000-0005-0000-0000-000046000000}"/>
    <cellStyle name="20% - Accent4 3 2" xfId="72" xr:uid="{00000000-0005-0000-0000-000047000000}"/>
    <cellStyle name="20% - Accent4 4" xfId="73" xr:uid="{00000000-0005-0000-0000-000048000000}"/>
    <cellStyle name="20% - Accent5 2" xfId="74" xr:uid="{00000000-0005-0000-0000-000049000000}"/>
    <cellStyle name="20% - Accent5 2 2" xfId="75" xr:uid="{00000000-0005-0000-0000-00004A000000}"/>
    <cellStyle name="20% - Accent5 2 3" xfId="76" xr:uid="{00000000-0005-0000-0000-00004B000000}"/>
    <cellStyle name="20% - Accent5 3" xfId="77" xr:uid="{00000000-0005-0000-0000-00004C000000}"/>
    <cellStyle name="20% - Accent5 3 2" xfId="78" xr:uid="{00000000-0005-0000-0000-00004D000000}"/>
    <cellStyle name="20% - Accent5 4" xfId="79" xr:uid="{00000000-0005-0000-0000-00004E000000}"/>
    <cellStyle name="20% - Accent6 2" xfId="80" xr:uid="{00000000-0005-0000-0000-00004F000000}"/>
    <cellStyle name="20% - Accent6 2 2" xfId="81" xr:uid="{00000000-0005-0000-0000-000050000000}"/>
    <cellStyle name="20% - Accent6 2 3" xfId="82" xr:uid="{00000000-0005-0000-0000-000051000000}"/>
    <cellStyle name="20% - Accent6 3" xfId="83" xr:uid="{00000000-0005-0000-0000-000052000000}"/>
    <cellStyle name="20% - Accent6 3 2" xfId="84" xr:uid="{00000000-0005-0000-0000-000053000000}"/>
    <cellStyle name="20% - Accent6 4" xfId="85" xr:uid="{00000000-0005-0000-0000-000054000000}"/>
    <cellStyle name="3" xfId="86" xr:uid="{00000000-0005-0000-0000-000055000000}"/>
    <cellStyle name="4" xfId="87" xr:uid="{00000000-0005-0000-0000-000056000000}"/>
    <cellStyle name="40% - Accent1 2" xfId="88" xr:uid="{00000000-0005-0000-0000-000057000000}"/>
    <cellStyle name="40% - Accent1 2 2" xfId="89" xr:uid="{00000000-0005-0000-0000-000058000000}"/>
    <cellStyle name="40% - Accent1 2 3" xfId="90" xr:uid="{00000000-0005-0000-0000-000059000000}"/>
    <cellStyle name="40% - Accent1 3" xfId="91" xr:uid="{00000000-0005-0000-0000-00005A000000}"/>
    <cellStyle name="40% - Accent1 3 2" xfId="92" xr:uid="{00000000-0005-0000-0000-00005B000000}"/>
    <cellStyle name="40% - Accent1 4" xfId="93" xr:uid="{00000000-0005-0000-0000-00005C000000}"/>
    <cellStyle name="40% - Accent2 2" xfId="94" xr:uid="{00000000-0005-0000-0000-00005D000000}"/>
    <cellStyle name="40% - Accent2 2 2" xfId="95" xr:uid="{00000000-0005-0000-0000-00005E000000}"/>
    <cellStyle name="40% - Accent2 2 3" xfId="96" xr:uid="{00000000-0005-0000-0000-00005F000000}"/>
    <cellStyle name="40% - Accent2 3" xfId="97" xr:uid="{00000000-0005-0000-0000-000060000000}"/>
    <cellStyle name="40% - Accent2 3 2" xfId="98" xr:uid="{00000000-0005-0000-0000-000061000000}"/>
    <cellStyle name="40% - Accent2 4" xfId="99" xr:uid="{00000000-0005-0000-0000-000062000000}"/>
    <cellStyle name="40% - Accent3 2" xfId="100" xr:uid="{00000000-0005-0000-0000-000063000000}"/>
    <cellStyle name="40% - Accent3 2 2" xfId="101" xr:uid="{00000000-0005-0000-0000-000064000000}"/>
    <cellStyle name="40% - Accent3 2 3" xfId="102" xr:uid="{00000000-0005-0000-0000-000065000000}"/>
    <cellStyle name="40% - Accent3 3" xfId="103" xr:uid="{00000000-0005-0000-0000-000066000000}"/>
    <cellStyle name="40% - Accent3 3 2" xfId="104" xr:uid="{00000000-0005-0000-0000-000067000000}"/>
    <cellStyle name="40% - Accent3 4" xfId="105" xr:uid="{00000000-0005-0000-0000-000068000000}"/>
    <cellStyle name="40% - Accent4 2" xfId="106" xr:uid="{00000000-0005-0000-0000-000069000000}"/>
    <cellStyle name="40% - Accent4 2 2" xfId="107" xr:uid="{00000000-0005-0000-0000-00006A000000}"/>
    <cellStyle name="40% - Accent4 2 3" xfId="108" xr:uid="{00000000-0005-0000-0000-00006B000000}"/>
    <cellStyle name="40% - Accent4 3" xfId="109" xr:uid="{00000000-0005-0000-0000-00006C000000}"/>
    <cellStyle name="40% - Accent4 3 2" xfId="110" xr:uid="{00000000-0005-0000-0000-00006D000000}"/>
    <cellStyle name="40% - Accent4 4" xfId="111" xr:uid="{00000000-0005-0000-0000-00006E000000}"/>
    <cellStyle name="40% - Accent5 2" xfId="112" xr:uid="{00000000-0005-0000-0000-00006F000000}"/>
    <cellStyle name="40% - Accent5 2 2" xfId="113" xr:uid="{00000000-0005-0000-0000-000070000000}"/>
    <cellStyle name="40% - Accent5 2 3" xfId="114" xr:uid="{00000000-0005-0000-0000-000071000000}"/>
    <cellStyle name="40% - Accent5 3" xfId="115" xr:uid="{00000000-0005-0000-0000-000072000000}"/>
    <cellStyle name="40% - Accent5 3 2" xfId="116" xr:uid="{00000000-0005-0000-0000-000073000000}"/>
    <cellStyle name="40% - Accent5 4" xfId="117" xr:uid="{00000000-0005-0000-0000-000074000000}"/>
    <cellStyle name="40% - Accent6 2" xfId="118" xr:uid="{00000000-0005-0000-0000-000075000000}"/>
    <cellStyle name="40% - Accent6 2 2" xfId="119" xr:uid="{00000000-0005-0000-0000-000076000000}"/>
    <cellStyle name="40% - Accent6 2 3" xfId="120" xr:uid="{00000000-0005-0000-0000-000077000000}"/>
    <cellStyle name="40% - Accent6 3" xfId="121" xr:uid="{00000000-0005-0000-0000-000078000000}"/>
    <cellStyle name="40% - Accent6 3 2" xfId="122" xr:uid="{00000000-0005-0000-0000-000079000000}"/>
    <cellStyle name="40% - Accent6 4" xfId="123" xr:uid="{00000000-0005-0000-0000-00007A000000}"/>
    <cellStyle name="52" xfId="124" xr:uid="{00000000-0005-0000-0000-00007B000000}"/>
    <cellStyle name="6" xfId="125" xr:uid="{00000000-0005-0000-0000-00007C000000}"/>
    <cellStyle name="60% - Accent1 2" xfId="126" xr:uid="{00000000-0005-0000-0000-00007D000000}"/>
    <cellStyle name="60% - Accent1 2 2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3" xfId="131" xr:uid="{00000000-0005-0000-0000-000082000000}"/>
    <cellStyle name="60% - Accent3 2" xfId="132" xr:uid="{00000000-0005-0000-0000-000083000000}"/>
    <cellStyle name="60% - Accent3 2 2" xfId="133" xr:uid="{00000000-0005-0000-0000-000084000000}"/>
    <cellStyle name="60% - Accent3 3" xfId="134" xr:uid="{00000000-0005-0000-0000-000085000000}"/>
    <cellStyle name="60% - Accent4 2" xfId="135" xr:uid="{00000000-0005-0000-0000-000086000000}"/>
    <cellStyle name="60% - Accent4 2 2" xfId="136" xr:uid="{00000000-0005-0000-0000-000087000000}"/>
    <cellStyle name="60% - Accent4 3" xfId="137" xr:uid="{00000000-0005-0000-0000-000088000000}"/>
    <cellStyle name="60% - Accent5 2" xfId="138" xr:uid="{00000000-0005-0000-0000-000089000000}"/>
    <cellStyle name="60% - Accent5 2 2" xfId="139" xr:uid="{00000000-0005-0000-0000-00008A000000}"/>
    <cellStyle name="60% - Accent5 3" xfId="140" xr:uid="{00000000-0005-0000-0000-00008B000000}"/>
    <cellStyle name="60% - Accent6 2" xfId="141" xr:uid="{00000000-0005-0000-0000-00008C000000}"/>
    <cellStyle name="60% - Accent6 2 2" xfId="142" xr:uid="{00000000-0005-0000-0000-00008D000000}"/>
    <cellStyle name="60% - Accent6 3" xfId="143" xr:uid="{00000000-0005-0000-0000-00008E000000}"/>
    <cellStyle name="a" xfId="144" xr:uid="{00000000-0005-0000-0000-00008F000000}"/>
    <cellStyle name="Accent1 2" xfId="145" xr:uid="{00000000-0005-0000-0000-000090000000}"/>
    <cellStyle name="Accent1 2 2" xfId="146" xr:uid="{00000000-0005-0000-0000-000091000000}"/>
    <cellStyle name="Accent1 3" xfId="147" xr:uid="{00000000-0005-0000-0000-000092000000}"/>
    <cellStyle name="Accent2 2" xfId="148" xr:uid="{00000000-0005-0000-0000-000093000000}"/>
    <cellStyle name="Accent2 2 2" xfId="149" xr:uid="{00000000-0005-0000-0000-000094000000}"/>
    <cellStyle name="Accent2 3" xfId="150" xr:uid="{00000000-0005-0000-0000-000095000000}"/>
    <cellStyle name="Accent3 2" xfId="151" xr:uid="{00000000-0005-0000-0000-000096000000}"/>
    <cellStyle name="Accent3 2 2" xfId="152" xr:uid="{00000000-0005-0000-0000-000097000000}"/>
    <cellStyle name="Accent3 3" xfId="153" xr:uid="{00000000-0005-0000-0000-000098000000}"/>
    <cellStyle name="Accent4 2" xfId="154" xr:uid="{00000000-0005-0000-0000-000099000000}"/>
    <cellStyle name="Accent4 2 2" xfId="155" xr:uid="{00000000-0005-0000-0000-00009A000000}"/>
    <cellStyle name="Accent4 3" xfId="156" xr:uid="{00000000-0005-0000-0000-00009B000000}"/>
    <cellStyle name="Accent5 2" xfId="157" xr:uid="{00000000-0005-0000-0000-00009C000000}"/>
    <cellStyle name="Accent5 2 2" xfId="158" xr:uid="{00000000-0005-0000-0000-00009D000000}"/>
    <cellStyle name="Accent5 3" xfId="159" xr:uid="{00000000-0005-0000-0000-00009E000000}"/>
    <cellStyle name="Accent6 2" xfId="160" xr:uid="{00000000-0005-0000-0000-00009F000000}"/>
    <cellStyle name="Accent6 2 2" xfId="161" xr:uid="{00000000-0005-0000-0000-0000A0000000}"/>
    <cellStyle name="Accent6 3" xfId="162" xr:uid="{00000000-0005-0000-0000-0000A1000000}"/>
    <cellStyle name="ÅëÈ­ [0]_¿ì¹°Åë" xfId="163" xr:uid="{00000000-0005-0000-0000-0000A2000000}"/>
    <cellStyle name="AeE­ [0]_INQUIRY ¿µ¾÷AßAø " xfId="164" xr:uid="{00000000-0005-0000-0000-0000A3000000}"/>
    <cellStyle name="ÅëÈ­ [0]_S" xfId="165" xr:uid="{00000000-0005-0000-0000-0000A4000000}"/>
    <cellStyle name="ÅëÈ­_¿ì¹°Åë" xfId="166" xr:uid="{00000000-0005-0000-0000-0000A5000000}"/>
    <cellStyle name="AeE­_INQUIRY ¿µ¾÷AßAø " xfId="167" xr:uid="{00000000-0005-0000-0000-0000A6000000}"/>
    <cellStyle name="ÅëÈ­_S" xfId="168" xr:uid="{00000000-0005-0000-0000-0000A7000000}"/>
    <cellStyle name="ÄÞ¸¶ [0]_¿ì¹°Åë" xfId="169" xr:uid="{00000000-0005-0000-0000-0000A8000000}"/>
    <cellStyle name="AÞ¸¶ [0]_INQUIRY ¿?¾÷AßAø " xfId="170" xr:uid="{00000000-0005-0000-0000-0000A9000000}"/>
    <cellStyle name="ÄÞ¸¶ [0]_L601CPT" xfId="171" xr:uid="{00000000-0005-0000-0000-0000AA000000}"/>
    <cellStyle name="ÄÞ¸¶_¿ì¹°Åë" xfId="172" xr:uid="{00000000-0005-0000-0000-0000AB000000}"/>
    <cellStyle name="AÞ¸¶_INQUIRY ¿?¾÷AßAø " xfId="173" xr:uid="{00000000-0005-0000-0000-0000AC000000}"/>
    <cellStyle name="ÄÞ¸¶_L601CPT" xfId="174" xr:uid="{00000000-0005-0000-0000-0000AD000000}"/>
    <cellStyle name="Bad 2" xfId="175" xr:uid="{00000000-0005-0000-0000-0000AE000000}"/>
    <cellStyle name="Bad 2 2" xfId="176" xr:uid="{00000000-0005-0000-0000-0000AF000000}"/>
    <cellStyle name="Bad 3" xfId="177" xr:uid="{00000000-0005-0000-0000-0000B0000000}"/>
    <cellStyle name="C?AØ_¿?¾÷CoE² " xfId="178" xr:uid="{00000000-0005-0000-0000-0000B1000000}"/>
    <cellStyle name="Ç¥ÁØ_#2(M17)_1" xfId="179" xr:uid="{00000000-0005-0000-0000-0000B2000000}"/>
    <cellStyle name="C￥AØ_¿μ¾÷CoE² " xfId="180" xr:uid="{00000000-0005-0000-0000-0000B3000000}"/>
    <cellStyle name="Ç¥ÁØ_±³°¢¼ö·®" xfId="181" xr:uid="{00000000-0005-0000-0000-0000B4000000}"/>
    <cellStyle name="Calc Currency (0)" xfId="182" xr:uid="{00000000-0005-0000-0000-0000B5000000}"/>
    <cellStyle name="Calc Currency (0) 2" xfId="183" xr:uid="{00000000-0005-0000-0000-0000B6000000}"/>
    <cellStyle name="Calculation 2" xfId="184" xr:uid="{00000000-0005-0000-0000-0000B7000000}"/>
    <cellStyle name="Calculation 2 2" xfId="185" xr:uid="{00000000-0005-0000-0000-0000B8000000}"/>
    <cellStyle name="Calculation 3" xfId="186" xr:uid="{00000000-0005-0000-0000-0000B9000000}"/>
    <cellStyle name="category" xfId="187" xr:uid="{00000000-0005-0000-0000-0000BA000000}"/>
    <cellStyle name="CC1" xfId="188" xr:uid="{00000000-0005-0000-0000-0000BB000000}"/>
    <cellStyle name="CC2" xfId="189" xr:uid="{00000000-0005-0000-0000-0000BC000000}"/>
    <cellStyle name="chchuyen" xfId="190" xr:uid="{00000000-0005-0000-0000-0000BD000000}"/>
    <cellStyle name="Check Cell 2" xfId="191" xr:uid="{00000000-0005-0000-0000-0000BE000000}"/>
    <cellStyle name="Check Cell 2 2" xfId="192" xr:uid="{00000000-0005-0000-0000-0000BF000000}"/>
    <cellStyle name="Check Cell 3" xfId="193" xr:uid="{00000000-0005-0000-0000-0000C0000000}"/>
    <cellStyle name="chu" xfId="194" xr:uid="{00000000-0005-0000-0000-0000C1000000}"/>
    <cellStyle name="Comma [0] 2" xfId="195" xr:uid="{00000000-0005-0000-0000-0000C2000000}"/>
    <cellStyle name="Comma [0] 2 2" xfId="196" xr:uid="{00000000-0005-0000-0000-0000C3000000}"/>
    <cellStyle name="Comma 10" xfId="197" xr:uid="{00000000-0005-0000-0000-0000C4000000}"/>
    <cellStyle name="Comma 11" xfId="198" xr:uid="{00000000-0005-0000-0000-0000C5000000}"/>
    <cellStyle name="Comma 12" xfId="199" xr:uid="{00000000-0005-0000-0000-0000C6000000}"/>
    <cellStyle name="Comma 13" xfId="200" xr:uid="{00000000-0005-0000-0000-0000C7000000}"/>
    <cellStyle name="Comma 14" xfId="201" xr:uid="{00000000-0005-0000-0000-0000C8000000}"/>
    <cellStyle name="Comma 15" xfId="202" xr:uid="{00000000-0005-0000-0000-0000C9000000}"/>
    <cellStyle name="Comma 16" xfId="203" xr:uid="{00000000-0005-0000-0000-0000CA000000}"/>
    <cellStyle name="Comma 17" xfId="204" xr:uid="{00000000-0005-0000-0000-0000CB000000}"/>
    <cellStyle name="Comma 18" xfId="205" xr:uid="{00000000-0005-0000-0000-0000CC000000}"/>
    <cellStyle name="Comma 19" xfId="206" xr:uid="{00000000-0005-0000-0000-0000CD000000}"/>
    <cellStyle name="Comma 2" xfId="207" xr:uid="{00000000-0005-0000-0000-0000CE000000}"/>
    <cellStyle name="Comma 2 2" xfId="208" xr:uid="{00000000-0005-0000-0000-0000CF000000}"/>
    <cellStyle name="Comma 2 2 2" xfId="209" xr:uid="{00000000-0005-0000-0000-0000D0000000}"/>
    <cellStyle name="Comma 2 2 3" xfId="210" xr:uid="{00000000-0005-0000-0000-0000D1000000}"/>
    <cellStyle name="Comma 2 3" xfId="211" xr:uid="{00000000-0005-0000-0000-0000D2000000}"/>
    <cellStyle name="Comma 2 3 2" xfId="212" xr:uid="{00000000-0005-0000-0000-0000D3000000}"/>
    <cellStyle name="Comma 2 4" xfId="213" xr:uid="{00000000-0005-0000-0000-0000D4000000}"/>
    <cellStyle name="Comma 20" xfId="214" xr:uid="{00000000-0005-0000-0000-0000D5000000}"/>
    <cellStyle name="Comma 21" xfId="215" xr:uid="{00000000-0005-0000-0000-0000D6000000}"/>
    <cellStyle name="Comma 22" xfId="216" xr:uid="{00000000-0005-0000-0000-0000D7000000}"/>
    <cellStyle name="Comma 23" xfId="217" xr:uid="{00000000-0005-0000-0000-0000D8000000}"/>
    <cellStyle name="Comma 24" xfId="218" xr:uid="{00000000-0005-0000-0000-0000D9000000}"/>
    <cellStyle name="Comma 25" xfId="219" xr:uid="{00000000-0005-0000-0000-0000DA000000}"/>
    <cellStyle name="Comma 26" xfId="220" xr:uid="{00000000-0005-0000-0000-0000DB000000}"/>
    <cellStyle name="Comma 27" xfId="221" xr:uid="{00000000-0005-0000-0000-0000DC000000}"/>
    <cellStyle name="Comma 27 2" xfId="222" xr:uid="{00000000-0005-0000-0000-0000DD000000}"/>
    <cellStyle name="Comma 28" xfId="223" xr:uid="{00000000-0005-0000-0000-0000DE000000}"/>
    <cellStyle name="Comma 28 2" xfId="224" xr:uid="{00000000-0005-0000-0000-0000DF000000}"/>
    <cellStyle name="Comma 29" xfId="225" xr:uid="{00000000-0005-0000-0000-0000E0000000}"/>
    <cellStyle name="Comma 29 2" xfId="226" xr:uid="{00000000-0005-0000-0000-0000E1000000}"/>
    <cellStyle name="Comma 3" xfId="227" xr:uid="{00000000-0005-0000-0000-0000E2000000}"/>
    <cellStyle name="Comma 3 2" xfId="228" xr:uid="{00000000-0005-0000-0000-0000E3000000}"/>
    <cellStyle name="Comma 3 2 2" xfId="229" xr:uid="{00000000-0005-0000-0000-0000E4000000}"/>
    <cellStyle name="Comma 3 3" xfId="230" xr:uid="{00000000-0005-0000-0000-0000E5000000}"/>
    <cellStyle name="Comma 30" xfId="231" xr:uid="{00000000-0005-0000-0000-0000E6000000}"/>
    <cellStyle name="Comma 31" xfId="540" xr:uid="{BA3C4CB3-2404-4573-88D2-D38B9FDC34BB}"/>
    <cellStyle name="Comma 4" xfId="232" xr:uid="{00000000-0005-0000-0000-0000E7000000}"/>
    <cellStyle name="Comma 4 2" xfId="233" xr:uid="{00000000-0005-0000-0000-0000E8000000}"/>
    <cellStyle name="Comma 4 2 2" xfId="234" xr:uid="{00000000-0005-0000-0000-0000E9000000}"/>
    <cellStyle name="Comma 4 2 2 2" xfId="235" xr:uid="{00000000-0005-0000-0000-0000EA000000}"/>
    <cellStyle name="Comma 4 2 3" xfId="236" xr:uid="{00000000-0005-0000-0000-0000EB000000}"/>
    <cellStyle name="Comma 4 3" xfId="237" xr:uid="{00000000-0005-0000-0000-0000EC000000}"/>
    <cellStyle name="Comma 4 3 2" xfId="238" xr:uid="{00000000-0005-0000-0000-0000ED000000}"/>
    <cellStyle name="Comma 4 4" xfId="239" xr:uid="{00000000-0005-0000-0000-0000EE000000}"/>
    <cellStyle name="Comma 5" xfId="240" xr:uid="{00000000-0005-0000-0000-0000EF000000}"/>
    <cellStyle name="Comma 5 2" xfId="241" xr:uid="{00000000-0005-0000-0000-0000F0000000}"/>
    <cellStyle name="Comma 5 3" xfId="242" xr:uid="{00000000-0005-0000-0000-0000F1000000}"/>
    <cellStyle name="Comma 6" xfId="243" xr:uid="{00000000-0005-0000-0000-0000F2000000}"/>
    <cellStyle name="Comma 6 2" xfId="244" xr:uid="{00000000-0005-0000-0000-0000F3000000}"/>
    <cellStyle name="Comma 6 2 2" xfId="245" xr:uid="{00000000-0005-0000-0000-0000F4000000}"/>
    <cellStyle name="Comma 6 3" xfId="246" xr:uid="{00000000-0005-0000-0000-0000F5000000}"/>
    <cellStyle name="Comma 7" xfId="247" xr:uid="{00000000-0005-0000-0000-0000F6000000}"/>
    <cellStyle name="Comma 7 2" xfId="248" xr:uid="{00000000-0005-0000-0000-0000F7000000}"/>
    <cellStyle name="Comma 8" xfId="249" xr:uid="{00000000-0005-0000-0000-0000F8000000}"/>
    <cellStyle name="Comma 9" xfId="250" xr:uid="{00000000-0005-0000-0000-0000F9000000}"/>
    <cellStyle name="Comma0" xfId="251" xr:uid="{00000000-0005-0000-0000-0000FA000000}"/>
    <cellStyle name="Comma0 2" xfId="252" xr:uid="{00000000-0005-0000-0000-0000FB000000}"/>
    <cellStyle name="CT1" xfId="253" xr:uid="{00000000-0005-0000-0000-0000FC000000}"/>
    <cellStyle name="CT2" xfId="254" xr:uid="{00000000-0005-0000-0000-0000FD000000}"/>
    <cellStyle name="CT4" xfId="255" xr:uid="{00000000-0005-0000-0000-0000FE000000}"/>
    <cellStyle name="CT5" xfId="256" xr:uid="{00000000-0005-0000-0000-0000FF000000}"/>
    <cellStyle name="ct7" xfId="257" xr:uid="{00000000-0005-0000-0000-000000010000}"/>
    <cellStyle name="ct8" xfId="258" xr:uid="{00000000-0005-0000-0000-000001010000}"/>
    <cellStyle name="cth1" xfId="259" xr:uid="{00000000-0005-0000-0000-000002010000}"/>
    <cellStyle name="Cthuc" xfId="260" xr:uid="{00000000-0005-0000-0000-000003010000}"/>
    <cellStyle name="Cthuc1" xfId="261" xr:uid="{00000000-0005-0000-0000-000004010000}"/>
    <cellStyle name="cuong" xfId="262" xr:uid="{00000000-0005-0000-0000-000005010000}"/>
    <cellStyle name="Currency0" xfId="263" xr:uid="{00000000-0005-0000-0000-000006010000}"/>
    <cellStyle name="Currency0 2" xfId="264" xr:uid="{00000000-0005-0000-0000-000007010000}"/>
    <cellStyle name="d" xfId="265" xr:uid="{00000000-0005-0000-0000-000008010000}"/>
    <cellStyle name="d%" xfId="266" xr:uid="{00000000-0005-0000-0000-000009010000}"/>
    <cellStyle name="d1" xfId="267" xr:uid="{00000000-0005-0000-0000-00000A010000}"/>
    <cellStyle name="Date" xfId="268" xr:uid="{00000000-0005-0000-0000-00000B010000}"/>
    <cellStyle name="Date 2" xfId="269" xr:uid="{00000000-0005-0000-0000-00000C010000}"/>
    <cellStyle name="Dezimal [0]_ALLE_ITEMS_280800_EV_NL" xfId="270" xr:uid="{00000000-0005-0000-0000-00000D010000}"/>
    <cellStyle name="Dezimal_AKE_100N" xfId="271" xr:uid="{00000000-0005-0000-0000-00000E010000}"/>
    <cellStyle name="e" xfId="272" xr:uid="{00000000-0005-0000-0000-00000F010000}"/>
    <cellStyle name="e 2" xfId="273" xr:uid="{00000000-0005-0000-0000-000010010000}"/>
    <cellStyle name="e 2 2" xfId="274" xr:uid="{00000000-0005-0000-0000-000011010000}"/>
    <cellStyle name="e 3" xfId="275" xr:uid="{00000000-0005-0000-0000-000012010000}"/>
    <cellStyle name="Emphasis 1" xfId="276" xr:uid="{00000000-0005-0000-0000-000013010000}"/>
    <cellStyle name="Emphasis 2" xfId="277" xr:uid="{00000000-0005-0000-0000-000014010000}"/>
    <cellStyle name="Emphasis 3" xfId="278" xr:uid="{00000000-0005-0000-0000-000015010000}"/>
    <cellStyle name="Euro" xfId="279" xr:uid="{00000000-0005-0000-0000-000016010000}"/>
    <cellStyle name="Explanatory Text 2" xfId="280" xr:uid="{00000000-0005-0000-0000-000017010000}"/>
    <cellStyle name="Explanatory Text 2 2" xfId="281" xr:uid="{00000000-0005-0000-0000-000018010000}"/>
    <cellStyle name="Explanatory Text 3" xfId="282" xr:uid="{00000000-0005-0000-0000-000019010000}"/>
    <cellStyle name="f" xfId="283" xr:uid="{00000000-0005-0000-0000-00001A010000}"/>
    <cellStyle name="f 2" xfId="284" xr:uid="{00000000-0005-0000-0000-00001B010000}"/>
    <cellStyle name="f 2 2" xfId="285" xr:uid="{00000000-0005-0000-0000-00001C010000}"/>
    <cellStyle name="f 3" xfId="286" xr:uid="{00000000-0005-0000-0000-00001D010000}"/>
    <cellStyle name="Fixed" xfId="287" xr:uid="{00000000-0005-0000-0000-00001E010000}"/>
    <cellStyle name="Fixed 2" xfId="288" xr:uid="{00000000-0005-0000-0000-00001F010000}"/>
    <cellStyle name="Good 2" xfId="289" xr:uid="{00000000-0005-0000-0000-000020010000}"/>
    <cellStyle name="Good 2 2" xfId="290" xr:uid="{00000000-0005-0000-0000-000021010000}"/>
    <cellStyle name="Good 3" xfId="291" xr:uid="{00000000-0005-0000-0000-000022010000}"/>
    <cellStyle name="Grey" xfId="292" xr:uid="{00000000-0005-0000-0000-000023010000}"/>
    <cellStyle name="Grey 2" xfId="293" xr:uid="{00000000-0005-0000-0000-000024010000}"/>
    <cellStyle name="Grey 2 2" xfId="294" xr:uid="{00000000-0005-0000-0000-000025010000}"/>
    <cellStyle name="Grey 3" xfId="295" xr:uid="{00000000-0005-0000-0000-000026010000}"/>
    <cellStyle name="ha" xfId="296" xr:uid="{00000000-0005-0000-0000-000027010000}"/>
    <cellStyle name="hang" xfId="297" xr:uid="{00000000-0005-0000-0000-000028010000}"/>
    <cellStyle name="HEADER" xfId="298" xr:uid="{00000000-0005-0000-0000-000029010000}"/>
    <cellStyle name="Header1" xfId="299" xr:uid="{00000000-0005-0000-0000-00002A010000}"/>
    <cellStyle name="Header2" xfId="300" xr:uid="{00000000-0005-0000-0000-00002B010000}"/>
    <cellStyle name="Heading 1" xfId="301" builtinId="16" customBuiltin="1"/>
    <cellStyle name="Heading 1 2" xfId="302" xr:uid="{00000000-0005-0000-0000-00002D010000}"/>
    <cellStyle name="Heading 1 2 2" xfId="303" xr:uid="{00000000-0005-0000-0000-00002E010000}"/>
    <cellStyle name="Heading 1 3" xfId="304" xr:uid="{00000000-0005-0000-0000-00002F010000}"/>
    <cellStyle name="Heading 2" xfId="305" builtinId="17" customBuiltin="1"/>
    <cellStyle name="Heading 2 2" xfId="306" xr:uid="{00000000-0005-0000-0000-000031010000}"/>
    <cellStyle name="Heading 2 2 2" xfId="307" xr:uid="{00000000-0005-0000-0000-000032010000}"/>
    <cellStyle name="Heading 2 3" xfId="308" xr:uid="{00000000-0005-0000-0000-000033010000}"/>
    <cellStyle name="Heading 3 2" xfId="309" xr:uid="{00000000-0005-0000-0000-000034010000}"/>
    <cellStyle name="Heading 3 2 2" xfId="310" xr:uid="{00000000-0005-0000-0000-000035010000}"/>
    <cellStyle name="Heading 3 3" xfId="311" xr:uid="{00000000-0005-0000-0000-000036010000}"/>
    <cellStyle name="Heading 4 2" xfId="312" xr:uid="{00000000-0005-0000-0000-000037010000}"/>
    <cellStyle name="Heading 4 2 2" xfId="313" xr:uid="{00000000-0005-0000-0000-000038010000}"/>
    <cellStyle name="Heading 4 3" xfId="314" xr:uid="{00000000-0005-0000-0000-000039010000}"/>
    <cellStyle name="Heading1" xfId="315" xr:uid="{00000000-0005-0000-0000-00003A010000}"/>
    <cellStyle name="Heading2" xfId="316" xr:uid="{00000000-0005-0000-0000-00003B010000}"/>
    <cellStyle name="Input [yellow]" xfId="317" xr:uid="{00000000-0005-0000-0000-00003C010000}"/>
    <cellStyle name="Input [yellow] 2" xfId="318" xr:uid="{00000000-0005-0000-0000-00003D010000}"/>
    <cellStyle name="Input [yellow] 2 2" xfId="319" xr:uid="{00000000-0005-0000-0000-00003E010000}"/>
    <cellStyle name="Input [yellow] 3" xfId="320" xr:uid="{00000000-0005-0000-0000-00003F010000}"/>
    <cellStyle name="Input 10" xfId="321" xr:uid="{00000000-0005-0000-0000-000040010000}"/>
    <cellStyle name="Input 11" xfId="322" xr:uid="{00000000-0005-0000-0000-000041010000}"/>
    <cellStyle name="Input 12" xfId="323" xr:uid="{00000000-0005-0000-0000-000042010000}"/>
    <cellStyle name="Input 13" xfId="324" xr:uid="{00000000-0005-0000-0000-000043010000}"/>
    <cellStyle name="Input 14" xfId="325" xr:uid="{00000000-0005-0000-0000-000044010000}"/>
    <cellStyle name="Input 15" xfId="326" xr:uid="{00000000-0005-0000-0000-000045010000}"/>
    <cellStyle name="Input 16" xfId="327" xr:uid="{00000000-0005-0000-0000-000046010000}"/>
    <cellStyle name="Input 17" xfId="328" xr:uid="{00000000-0005-0000-0000-000047010000}"/>
    <cellStyle name="Input 18" xfId="329" xr:uid="{00000000-0005-0000-0000-000048010000}"/>
    <cellStyle name="Input 19" xfId="330" xr:uid="{00000000-0005-0000-0000-000049010000}"/>
    <cellStyle name="Input 2" xfId="331" xr:uid="{00000000-0005-0000-0000-00004A010000}"/>
    <cellStyle name="Input 2 2" xfId="332" xr:uid="{00000000-0005-0000-0000-00004B010000}"/>
    <cellStyle name="Input 20" xfId="333" xr:uid="{00000000-0005-0000-0000-00004C010000}"/>
    <cellStyle name="Input 21" xfId="334" xr:uid="{00000000-0005-0000-0000-00004D010000}"/>
    <cellStyle name="Input 22" xfId="335" xr:uid="{00000000-0005-0000-0000-00004E010000}"/>
    <cellStyle name="Input 23" xfId="336" xr:uid="{00000000-0005-0000-0000-00004F010000}"/>
    <cellStyle name="Input 24" xfId="337" xr:uid="{00000000-0005-0000-0000-000050010000}"/>
    <cellStyle name="Input 25" xfId="338" xr:uid="{00000000-0005-0000-0000-000051010000}"/>
    <cellStyle name="Input 3" xfId="339" xr:uid="{00000000-0005-0000-0000-000052010000}"/>
    <cellStyle name="Input 4" xfId="340" xr:uid="{00000000-0005-0000-0000-000053010000}"/>
    <cellStyle name="Input 5" xfId="341" xr:uid="{00000000-0005-0000-0000-000054010000}"/>
    <cellStyle name="Input 6" xfId="342" xr:uid="{00000000-0005-0000-0000-000055010000}"/>
    <cellStyle name="Input 7" xfId="343" xr:uid="{00000000-0005-0000-0000-000056010000}"/>
    <cellStyle name="Input 8" xfId="344" xr:uid="{00000000-0005-0000-0000-000057010000}"/>
    <cellStyle name="Input 9" xfId="345" xr:uid="{00000000-0005-0000-0000-000058010000}"/>
    <cellStyle name="Ledger 17 x 11 in" xfId="346" xr:uid="{00000000-0005-0000-0000-000059010000}"/>
    <cellStyle name="Ledger 17 x 11 in 2" xfId="347" xr:uid="{00000000-0005-0000-0000-00005A010000}"/>
    <cellStyle name="Linked Cell 2" xfId="348" xr:uid="{00000000-0005-0000-0000-00005B010000}"/>
    <cellStyle name="Linked Cell 2 2" xfId="349" xr:uid="{00000000-0005-0000-0000-00005C010000}"/>
    <cellStyle name="Linked Cell 3" xfId="350" xr:uid="{00000000-0005-0000-0000-00005D010000}"/>
    <cellStyle name="luc" xfId="351" xr:uid="{00000000-0005-0000-0000-00005E010000}"/>
    <cellStyle name="luc 2" xfId="352" xr:uid="{00000000-0005-0000-0000-00005F010000}"/>
    <cellStyle name="luc2" xfId="353" xr:uid="{00000000-0005-0000-0000-000060010000}"/>
    <cellStyle name="luc2 2" xfId="354" xr:uid="{00000000-0005-0000-0000-000061010000}"/>
    <cellStyle name="Millares [0]_Well Timing" xfId="355" xr:uid="{00000000-0005-0000-0000-000062010000}"/>
    <cellStyle name="Millares_Well Timing" xfId="356" xr:uid="{00000000-0005-0000-0000-000063010000}"/>
    <cellStyle name="Model" xfId="357" xr:uid="{00000000-0005-0000-0000-000064010000}"/>
    <cellStyle name="moi" xfId="358" xr:uid="{00000000-0005-0000-0000-000065010000}"/>
    <cellStyle name="Moneda [0]_Well Timing" xfId="359" xr:uid="{00000000-0005-0000-0000-000066010000}"/>
    <cellStyle name="Moneda_Well Timing" xfId="360" xr:uid="{00000000-0005-0000-0000-000067010000}"/>
    <cellStyle name="n" xfId="361" xr:uid="{00000000-0005-0000-0000-000068010000}"/>
    <cellStyle name="n1" xfId="362" xr:uid="{00000000-0005-0000-0000-000069010000}"/>
    <cellStyle name="Neutral 2" xfId="363" xr:uid="{00000000-0005-0000-0000-00006A010000}"/>
    <cellStyle name="Neutral 2 2" xfId="364" xr:uid="{00000000-0005-0000-0000-00006B010000}"/>
    <cellStyle name="Neutral 3" xfId="365" xr:uid="{00000000-0005-0000-0000-00006C010000}"/>
    <cellStyle name="Normal" xfId="0" builtinId="0"/>
    <cellStyle name="Normal - Style1" xfId="366" xr:uid="{00000000-0005-0000-0000-00006E010000}"/>
    <cellStyle name="Normal 10" xfId="367" xr:uid="{00000000-0005-0000-0000-00006F010000}"/>
    <cellStyle name="Normal 10 2" xfId="368" xr:uid="{00000000-0005-0000-0000-000070010000}"/>
    <cellStyle name="Normal 10 3 2 2" xfId="369" xr:uid="{00000000-0005-0000-0000-000071010000}"/>
    <cellStyle name="Normal 11" xfId="370" xr:uid="{00000000-0005-0000-0000-000072010000}"/>
    <cellStyle name="Normal 11 2" xfId="371" xr:uid="{00000000-0005-0000-0000-000073010000}"/>
    <cellStyle name="Normal 12" xfId="372" xr:uid="{00000000-0005-0000-0000-000074010000}"/>
    <cellStyle name="Normal 12 2" xfId="373" xr:uid="{00000000-0005-0000-0000-000075010000}"/>
    <cellStyle name="Normal 13" xfId="374" xr:uid="{00000000-0005-0000-0000-000076010000}"/>
    <cellStyle name="Normal 13 2" xfId="375" xr:uid="{00000000-0005-0000-0000-000077010000}"/>
    <cellStyle name="Normal 14" xfId="376" xr:uid="{00000000-0005-0000-0000-000078010000}"/>
    <cellStyle name="Normal 14 2" xfId="377" xr:uid="{00000000-0005-0000-0000-000079010000}"/>
    <cellStyle name="Normal 15" xfId="378" xr:uid="{00000000-0005-0000-0000-00007A010000}"/>
    <cellStyle name="Normal 15 2" xfId="379" xr:uid="{00000000-0005-0000-0000-00007B010000}"/>
    <cellStyle name="Normal 15 3" xfId="380" xr:uid="{00000000-0005-0000-0000-00007C010000}"/>
    <cellStyle name="Normal 15 3 2" xfId="381" xr:uid="{00000000-0005-0000-0000-00007D010000}"/>
    <cellStyle name="Normal 15 4" xfId="382" xr:uid="{00000000-0005-0000-0000-00007E010000}"/>
    <cellStyle name="Normal 16" xfId="383" xr:uid="{00000000-0005-0000-0000-00007F010000}"/>
    <cellStyle name="Normal 16 2" xfId="384" xr:uid="{00000000-0005-0000-0000-000080010000}"/>
    <cellStyle name="Normal 16 3" xfId="385" xr:uid="{00000000-0005-0000-0000-000081010000}"/>
    <cellStyle name="Normal 16 3 2" xfId="386" xr:uid="{00000000-0005-0000-0000-000082010000}"/>
    <cellStyle name="Normal 16 4" xfId="387" xr:uid="{00000000-0005-0000-0000-000083010000}"/>
    <cellStyle name="Normal 17" xfId="388" xr:uid="{00000000-0005-0000-0000-000084010000}"/>
    <cellStyle name="Normal 17 2" xfId="389" xr:uid="{00000000-0005-0000-0000-000085010000}"/>
    <cellStyle name="Normal 18" xfId="390" xr:uid="{00000000-0005-0000-0000-000086010000}"/>
    <cellStyle name="Normal 19" xfId="391" xr:uid="{00000000-0005-0000-0000-000087010000}"/>
    <cellStyle name="Normal 2" xfId="392" xr:uid="{00000000-0005-0000-0000-000088010000}"/>
    <cellStyle name="Normal 2 2" xfId="393" xr:uid="{00000000-0005-0000-0000-000089010000}"/>
    <cellStyle name="Normal 2 2 2" xfId="394" xr:uid="{00000000-0005-0000-0000-00008A010000}"/>
    <cellStyle name="Normal 2 2 3" xfId="395" xr:uid="{00000000-0005-0000-0000-00008B010000}"/>
    <cellStyle name="Normal 2 3" xfId="396" xr:uid="{00000000-0005-0000-0000-00008C010000}"/>
    <cellStyle name="Normal 20" xfId="397" xr:uid="{00000000-0005-0000-0000-00008D010000}"/>
    <cellStyle name="Normal 21" xfId="398" xr:uid="{00000000-0005-0000-0000-00008E010000}"/>
    <cellStyle name="Normal 21 2" xfId="399" xr:uid="{00000000-0005-0000-0000-00008F010000}"/>
    <cellStyle name="Normal 22" xfId="400" xr:uid="{00000000-0005-0000-0000-000090010000}"/>
    <cellStyle name="Normal 23" xfId="401" xr:uid="{00000000-0005-0000-0000-000091010000}"/>
    <cellStyle name="Normal 23 2" xfId="402" xr:uid="{00000000-0005-0000-0000-000092010000}"/>
    <cellStyle name="Normal 24" xfId="403" xr:uid="{00000000-0005-0000-0000-000093010000}"/>
    <cellStyle name="Normal 25" xfId="404" xr:uid="{00000000-0005-0000-0000-000094010000}"/>
    <cellStyle name="Normal 26" xfId="405" xr:uid="{00000000-0005-0000-0000-000095010000}"/>
    <cellStyle name="Normal 27" xfId="406" xr:uid="{00000000-0005-0000-0000-000096010000}"/>
    <cellStyle name="Normal 28" xfId="407" xr:uid="{00000000-0005-0000-0000-000097010000}"/>
    <cellStyle name="Normal 29" xfId="408" xr:uid="{00000000-0005-0000-0000-000098010000}"/>
    <cellStyle name="Normal 29 2" xfId="409" xr:uid="{00000000-0005-0000-0000-000099010000}"/>
    <cellStyle name="Normal 3" xfId="410" xr:uid="{00000000-0005-0000-0000-00009A010000}"/>
    <cellStyle name="Normal 3 2" xfId="411" xr:uid="{00000000-0005-0000-0000-00009B010000}"/>
    <cellStyle name="Normal 3 2 2" xfId="412" xr:uid="{00000000-0005-0000-0000-00009C010000}"/>
    <cellStyle name="Normal 3 2 3" xfId="413" xr:uid="{00000000-0005-0000-0000-00009D010000}"/>
    <cellStyle name="Normal 3 3" xfId="414" xr:uid="{00000000-0005-0000-0000-00009E010000}"/>
    <cellStyle name="Normal 3 4" xfId="415" xr:uid="{00000000-0005-0000-0000-00009F010000}"/>
    <cellStyle name="Normal 30" xfId="416" xr:uid="{00000000-0005-0000-0000-0000A0010000}"/>
    <cellStyle name="Normal 31" xfId="417" xr:uid="{00000000-0005-0000-0000-0000A1010000}"/>
    <cellStyle name="Normal 32" xfId="418" xr:uid="{00000000-0005-0000-0000-0000A2010000}"/>
    <cellStyle name="Normal 33" xfId="419" xr:uid="{00000000-0005-0000-0000-0000A3010000}"/>
    <cellStyle name="Normal 34" xfId="420" xr:uid="{00000000-0005-0000-0000-0000A4010000}"/>
    <cellStyle name="Normal 35" xfId="421" xr:uid="{00000000-0005-0000-0000-0000A5010000}"/>
    <cellStyle name="Normal 36" xfId="422" xr:uid="{00000000-0005-0000-0000-0000A6010000}"/>
    <cellStyle name="Normal 37" xfId="423" xr:uid="{00000000-0005-0000-0000-0000A7010000}"/>
    <cellStyle name="Normal 38" xfId="424" xr:uid="{00000000-0005-0000-0000-0000A8010000}"/>
    <cellStyle name="Normal 39" xfId="425" xr:uid="{00000000-0005-0000-0000-0000A9010000}"/>
    <cellStyle name="Normal 4" xfId="426" xr:uid="{00000000-0005-0000-0000-0000AA010000}"/>
    <cellStyle name="Normal 4 2" xfId="427" xr:uid="{00000000-0005-0000-0000-0000AB010000}"/>
    <cellStyle name="Normal 4 3" xfId="428" xr:uid="{00000000-0005-0000-0000-0000AC010000}"/>
    <cellStyle name="Normal 40" xfId="429" xr:uid="{00000000-0005-0000-0000-0000AD010000}"/>
    <cellStyle name="Normal 41" xfId="430" xr:uid="{00000000-0005-0000-0000-0000AE010000}"/>
    <cellStyle name="Normal 42" xfId="431" xr:uid="{00000000-0005-0000-0000-0000AF010000}"/>
    <cellStyle name="Normal 43" xfId="432" xr:uid="{00000000-0005-0000-0000-0000B0010000}"/>
    <cellStyle name="Normal 44" xfId="433" xr:uid="{00000000-0005-0000-0000-0000B1010000}"/>
    <cellStyle name="Normal 47" xfId="434" xr:uid="{00000000-0005-0000-0000-0000B2010000}"/>
    <cellStyle name="Normal 5" xfId="435" xr:uid="{00000000-0005-0000-0000-0000B3010000}"/>
    <cellStyle name="Normal 5 2" xfId="436" xr:uid="{00000000-0005-0000-0000-0000B4010000}"/>
    <cellStyle name="Normal 6" xfId="437" xr:uid="{00000000-0005-0000-0000-0000B5010000}"/>
    <cellStyle name="Normal 6 2" xfId="438" xr:uid="{00000000-0005-0000-0000-0000B6010000}"/>
    <cellStyle name="Normal 6 2 2" xfId="439" xr:uid="{00000000-0005-0000-0000-0000B7010000}"/>
    <cellStyle name="Normal 6 3" xfId="440" xr:uid="{00000000-0005-0000-0000-0000B8010000}"/>
    <cellStyle name="Normal 7" xfId="441" xr:uid="{00000000-0005-0000-0000-0000B9010000}"/>
    <cellStyle name="Normal 7 2" xfId="442" xr:uid="{00000000-0005-0000-0000-0000BA010000}"/>
    <cellStyle name="Normal 7 2 2" xfId="443" xr:uid="{00000000-0005-0000-0000-0000BB010000}"/>
    <cellStyle name="Normal 7 3" xfId="444" xr:uid="{00000000-0005-0000-0000-0000BC010000}"/>
    <cellStyle name="Normal 8" xfId="445" xr:uid="{00000000-0005-0000-0000-0000BD010000}"/>
    <cellStyle name="Normal 8 2" xfId="446" xr:uid="{00000000-0005-0000-0000-0000BE010000}"/>
    <cellStyle name="Normal 8 2 2" xfId="447" xr:uid="{00000000-0005-0000-0000-0000BF010000}"/>
    <cellStyle name="Normal 8 3" xfId="448" xr:uid="{00000000-0005-0000-0000-0000C0010000}"/>
    <cellStyle name="Normal 9" xfId="449" xr:uid="{00000000-0005-0000-0000-0000C1010000}"/>
    <cellStyle name="Normal 9 2" xfId="450" xr:uid="{00000000-0005-0000-0000-0000C2010000}"/>
    <cellStyle name="Normal 9 2 2" xfId="451" xr:uid="{00000000-0005-0000-0000-0000C3010000}"/>
    <cellStyle name="Normal_bieuDH" xfId="452" xr:uid="{00000000-0005-0000-0000-0000C5010000}"/>
    <cellStyle name="Normal_TT.GR HT-QH  3" xfId="541" xr:uid="{6F294B13-2518-4370-94A8-FF944676E7A7}"/>
    <cellStyle name="Note 2" xfId="453" xr:uid="{00000000-0005-0000-0000-0000C9010000}"/>
    <cellStyle name="Note 2 2" xfId="454" xr:uid="{00000000-0005-0000-0000-0000CA010000}"/>
    <cellStyle name="Note 2 2 2" xfId="455" xr:uid="{00000000-0005-0000-0000-0000CB010000}"/>
    <cellStyle name="Note 2 2 2 2" xfId="456" xr:uid="{00000000-0005-0000-0000-0000CC010000}"/>
    <cellStyle name="Note 2 2 3" xfId="457" xr:uid="{00000000-0005-0000-0000-0000CD010000}"/>
    <cellStyle name="Note 2 3" xfId="458" xr:uid="{00000000-0005-0000-0000-0000CE010000}"/>
    <cellStyle name="Note 2 3 2" xfId="459" xr:uid="{00000000-0005-0000-0000-0000CF010000}"/>
    <cellStyle name="Note 2 4" xfId="460" xr:uid="{00000000-0005-0000-0000-0000D0010000}"/>
    <cellStyle name="Note 3" xfId="461" xr:uid="{00000000-0005-0000-0000-0000D1010000}"/>
    <cellStyle name="Note 3 2" xfId="462" xr:uid="{00000000-0005-0000-0000-0000D2010000}"/>
    <cellStyle name="Note 3 2 2" xfId="463" xr:uid="{00000000-0005-0000-0000-0000D3010000}"/>
    <cellStyle name="Note 3 3" xfId="464" xr:uid="{00000000-0005-0000-0000-0000D4010000}"/>
    <cellStyle name="Note 4" xfId="465" xr:uid="{00000000-0005-0000-0000-0000D5010000}"/>
    <cellStyle name="Œ…‹æØ‚è [0.00]_laroux" xfId="466" xr:uid="{00000000-0005-0000-0000-0000D6010000}"/>
    <cellStyle name="Œ…‹æØ‚è_laroux" xfId="467" xr:uid="{00000000-0005-0000-0000-0000D7010000}"/>
    <cellStyle name="oft Excel]_x000d__x000a_Comment=The open=/f lines load custom functions into the Paste Function list._x000d__x000a_Maximized=2_x000d__x000a_Basics=1_x000d__x000a_A" xfId="468" xr:uid="{00000000-0005-0000-0000-0000D8010000}"/>
    <cellStyle name="oft Excel]_x000d__x000a_Comment=The open=/f lines load custom functions into the Paste Function list._x000d__x000a_Maximized=3_x000d__x000a_Basics=1_x000d__x000a_A" xfId="469" xr:uid="{00000000-0005-0000-0000-0000D9010000}"/>
    <cellStyle name="oft Excel]_x000d__x000a_Comment=The open=/f lines load custom functions into the Paste Function list._x000d__x000a_Maximized=3_x000d__x000a_Basics=1_x000d__x000a_A 2" xfId="470" xr:uid="{00000000-0005-0000-0000-0000DA010000}"/>
    <cellStyle name="omma [0]_Mktg Prog" xfId="471" xr:uid="{00000000-0005-0000-0000-0000DB010000}"/>
    <cellStyle name="ormal_Sheet1_1" xfId="472" xr:uid="{00000000-0005-0000-0000-0000DC010000}"/>
    <cellStyle name="Output 2" xfId="473" xr:uid="{00000000-0005-0000-0000-0000DD010000}"/>
    <cellStyle name="Output 2 2" xfId="474" xr:uid="{00000000-0005-0000-0000-0000DE010000}"/>
    <cellStyle name="Output 3" xfId="475" xr:uid="{00000000-0005-0000-0000-0000DF010000}"/>
    <cellStyle name="Percent [2]" xfId="476" xr:uid="{00000000-0005-0000-0000-0000E0010000}"/>
    <cellStyle name="Percent [2] 2" xfId="477" xr:uid="{00000000-0005-0000-0000-0000E1010000}"/>
    <cellStyle name="Percent 2" xfId="478" xr:uid="{00000000-0005-0000-0000-0000E2010000}"/>
    <cellStyle name="Percent 3" xfId="479" xr:uid="{00000000-0005-0000-0000-0000E3010000}"/>
    <cellStyle name="s]_x000d__x000a_spooler=yes_x000d__x000a_load=_x000d__x000a_Beep=yes_x000d__x000a_NullPort=None_x000d__x000a_BorderWidth=3_x000d__x000a_CursorBlinkRate=1200_x000d__x000a_DoubleClickSpeed=452_x000d__x000a_Programs=co" xfId="480" xr:uid="{00000000-0005-0000-0000-0000E4010000}"/>
    <cellStyle name="s]_x000d__x000a_spooler=yes_x000d__x000a_load=_x000d__x000a_Beep=yes_x000d__x000a_NullPort=None_x000d__x000a_BorderWidth=3_x000d__x000a_CursorBlinkRate=1200_x000d__x000a_DoubleClickSpeed=452_x000d__x000a_Programs=co 2" xfId="481" xr:uid="{00000000-0005-0000-0000-0000E5010000}"/>
    <cellStyle name="Sheet Title" xfId="482" xr:uid="{00000000-0005-0000-0000-0000E6010000}"/>
    <cellStyle name="Siêu nối kết_Book1" xfId="483" xr:uid="{00000000-0005-0000-0000-0000E7010000}"/>
    <cellStyle name="Standard_AAbgleich" xfId="484" xr:uid="{00000000-0005-0000-0000-0000E8010000}"/>
    <cellStyle name="style_1" xfId="485" xr:uid="{00000000-0005-0000-0000-0000E9010000}"/>
    <cellStyle name="subhead" xfId="486" xr:uid="{00000000-0005-0000-0000-0000EA010000}"/>
    <cellStyle name="T" xfId="487" xr:uid="{00000000-0005-0000-0000-0000EB010000}"/>
    <cellStyle name="T_Book1" xfId="488" xr:uid="{00000000-0005-0000-0000-0000EC010000}"/>
    <cellStyle name="T_Book1_1" xfId="489" xr:uid="{00000000-0005-0000-0000-0000ED010000}"/>
    <cellStyle name="tde" xfId="490" xr:uid="{00000000-0005-0000-0000-0000EE010000}"/>
    <cellStyle name="th" xfId="491" xr:uid="{00000000-0005-0000-0000-0000EF010000}"/>
    <cellStyle name="þ_x001d_ð·_x000c_æþ'_x000d_ßþU_x0001_Ø_x0005_ü_x0014__x0007__x0001__x0001_" xfId="492" xr:uid="{00000000-0005-0000-0000-0000F0010000}"/>
    <cellStyle name="þ_x001d_ðÇ%Uý—&amp;Hý9_x0008_Ÿ s_x000a__x0007__x0001__x0001_" xfId="493" xr:uid="{00000000-0005-0000-0000-0000F1010000}"/>
    <cellStyle name="þ_x001d_ðÇ%Uý—&amp;Hý9_x0008_Ÿ s_x000a__x0007__x0001__x0001_ 2" xfId="494" xr:uid="{00000000-0005-0000-0000-0000F2010000}"/>
    <cellStyle name="Title 2" xfId="495" xr:uid="{00000000-0005-0000-0000-0000F3010000}"/>
    <cellStyle name="Title 2 2" xfId="496" xr:uid="{00000000-0005-0000-0000-0000F4010000}"/>
    <cellStyle name="Title 2 3" xfId="497" xr:uid="{00000000-0005-0000-0000-0000F5010000}"/>
    <cellStyle name="Title 3" xfId="498" xr:uid="{00000000-0005-0000-0000-0000F6010000}"/>
    <cellStyle name="Title 3 2" xfId="499" xr:uid="{00000000-0005-0000-0000-0000F7010000}"/>
    <cellStyle name="Title 4" xfId="500" xr:uid="{00000000-0005-0000-0000-0000F8010000}"/>
    <cellStyle name="Total" xfId="501" builtinId="25" customBuiltin="1"/>
    <cellStyle name="Total 2" xfId="502" xr:uid="{00000000-0005-0000-0000-0000FA010000}"/>
    <cellStyle name="Total 2 2" xfId="503" xr:uid="{00000000-0005-0000-0000-0000FB010000}"/>
    <cellStyle name="Total 3" xfId="504" xr:uid="{00000000-0005-0000-0000-0000FC010000}"/>
    <cellStyle name="VANG1" xfId="505" xr:uid="{00000000-0005-0000-0000-0000FD010000}"/>
    <cellStyle name="viet" xfId="506" xr:uid="{00000000-0005-0000-0000-0000FE010000}"/>
    <cellStyle name="viet2" xfId="507" xr:uid="{00000000-0005-0000-0000-0000FF010000}"/>
    <cellStyle name="vnhead1" xfId="508" xr:uid="{00000000-0005-0000-0000-000000020000}"/>
    <cellStyle name="vnhead3" xfId="509" xr:uid="{00000000-0005-0000-0000-000001020000}"/>
    <cellStyle name="vntxt1" xfId="510" xr:uid="{00000000-0005-0000-0000-000002020000}"/>
    <cellStyle name="vntxt1 2" xfId="511" xr:uid="{00000000-0005-0000-0000-000003020000}"/>
    <cellStyle name="vntxt2" xfId="512" xr:uid="{00000000-0005-0000-0000-000004020000}"/>
    <cellStyle name="Währung [0]_ALLE_ITEMS_280800_EV_NL" xfId="513" xr:uid="{00000000-0005-0000-0000-000005020000}"/>
    <cellStyle name="Währung_AKE_100N" xfId="514" xr:uid="{00000000-0005-0000-0000-000006020000}"/>
    <cellStyle name="Warning Text 2" xfId="515" xr:uid="{00000000-0005-0000-0000-000007020000}"/>
    <cellStyle name="Warning Text 2 2" xfId="516" xr:uid="{00000000-0005-0000-0000-000008020000}"/>
    <cellStyle name="Warning Text 3" xfId="517" xr:uid="{00000000-0005-0000-0000-000009020000}"/>
    <cellStyle name="xuan" xfId="518" xr:uid="{00000000-0005-0000-0000-00000A020000}"/>
    <cellStyle name=" [0.00]_ Att. 1- Cover" xfId="519" xr:uid="{00000000-0005-0000-0000-00000B020000}"/>
    <cellStyle name="_ Att. 1- Cover" xfId="520" xr:uid="{00000000-0005-0000-0000-00000C020000}"/>
    <cellStyle name="?_ Att. 1- Cover" xfId="521" xr:uid="{00000000-0005-0000-0000-00000D020000}"/>
    <cellStyle name="똿뗦먛귟 [0.00]_PRODUCT DETAIL Q1" xfId="522" xr:uid="{00000000-0005-0000-0000-00000E020000}"/>
    <cellStyle name="똿뗦먛귟_PRODUCT DETAIL Q1" xfId="523" xr:uid="{00000000-0005-0000-0000-00000F020000}"/>
    <cellStyle name="믅됞 [0.00]_PRODUCT DETAIL Q1" xfId="524" xr:uid="{00000000-0005-0000-0000-000010020000}"/>
    <cellStyle name="믅됞_PRODUCT DETAIL Q1" xfId="525" xr:uid="{00000000-0005-0000-0000-000011020000}"/>
    <cellStyle name="백분율_95" xfId="526" xr:uid="{00000000-0005-0000-0000-000012020000}"/>
    <cellStyle name="뷭?_BOOKSHIP" xfId="527" xr:uid="{00000000-0005-0000-0000-000013020000}"/>
    <cellStyle name="콤마 [0]_ 비목별 월별기술 " xfId="528" xr:uid="{00000000-0005-0000-0000-000014020000}"/>
    <cellStyle name="콤마_ 비목별 월별기술 " xfId="529" xr:uid="{00000000-0005-0000-0000-000015020000}"/>
    <cellStyle name="통화 [0]_1202" xfId="530" xr:uid="{00000000-0005-0000-0000-000016020000}"/>
    <cellStyle name="통화_1202" xfId="531" xr:uid="{00000000-0005-0000-0000-000017020000}"/>
    <cellStyle name="표준_(정보부문)월별인원계획" xfId="532" xr:uid="{00000000-0005-0000-0000-000018020000}"/>
    <cellStyle name="一般_00Q3902REV.1" xfId="533" xr:uid="{00000000-0005-0000-0000-000019020000}"/>
    <cellStyle name="千分位[0]_00Q3902REV.1" xfId="534" xr:uid="{00000000-0005-0000-0000-00001A020000}"/>
    <cellStyle name="千分位_00Q3902REV.1" xfId="535" xr:uid="{00000000-0005-0000-0000-00001B020000}"/>
    <cellStyle name="標準_Employees" xfId="536" xr:uid="{00000000-0005-0000-0000-00001C020000}"/>
    <cellStyle name="貨幣 [0]_00Q3902REV.1" xfId="537" xr:uid="{00000000-0005-0000-0000-00001D020000}"/>
    <cellStyle name="貨幣[0]_BRE" xfId="538" xr:uid="{00000000-0005-0000-0000-00001E020000}"/>
    <cellStyle name="貨幣_00Q3902REV.1" xfId="539" xr:uid="{00000000-0005-0000-0000-00001F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opLeftCell="A4" workbookViewId="0">
      <selection activeCell="A3" sqref="A3:H3"/>
    </sheetView>
  </sheetViews>
  <sheetFormatPr defaultColWidth="7.81640625" defaultRowHeight="18"/>
  <cols>
    <col min="1" max="1" width="6.26953125" style="4" customWidth="1"/>
    <col min="2" max="2" width="19.26953125" style="4" customWidth="1"/>
    <col min="3" max="7" width="7.81640625" style="5"/>
    <col min="8" max="8" width="26.7265625" style="5" customWidth="1"/>
    <col min="9" max="9" width="22.7265625" style="5" customWidth="1"/>
    <col min="10" max="16384" width="7.81640625" style="5"/>
  </cols>
  <sheetData>
    <row r="1" spans="1:18" ht="21.75" customHeight="1">
      <c r="B1" s="17" t="s">
        <v>78</v>
      </c>
    </row>
    <row r="2" spans="1:18" ht="27" customHeight="1">
      <c r="A2" s="209" t="s">
        <v>113</v>
      </c>
      <c r="B2" s="209"/>
      <c r="C2" s="209"/>
      <c r="D2" s="209"/>
      <c r="E2" s="209"/>
      <c r="F2" s="209"/>
      <c r="G2" s="209"/>
      <c r="H2" s="209"/>
    </row>
    <row r="3" spans="1:18" ht="61.5" customHeight="1" thickBot="1">
      <c r="A3" s="212" t="s">
        <v>108</v>
      </c>
      <c r="B3" s="212"/>
      <c r="C3" s="212"/>
      <c r="D3" s="212"/>
      <c r="E3" s="212"/>
      <c r="F3" s="212"/>
      <c r="G3" s="212"/>
      <c r="H3" s="212"/>
      <c r="I3" s="6"/>
      <c r="J3" s="6"/>
    </row>
    <row r="4" spans="1:18" ht="33.75" customHeight="1">
      <c r="A4" s="13" t="s">
        <v>14</v>
      </c>
      <c r="B4" s="14" t="s">
        <v>44</v>
      </c>
      <c r="C4" s="210" t="s">
        <v>45</v>
      </c>
      <c r="D4" s="210"/>
      <c r="E4" s="210"/>
      <c r="F4" s="210"/>
      <c r="G4" s="210"/>
      <c r="H4" s="211"/>
    </row>
    <row r="5" spans="1:18" ht="33.75" customHeight="1">
      <c r="A5" s="16">
        <v>1</v>
      </c>
      <c r="B5" s="10" t="s">
        <v>81</v>
      </c>
      <c r="C5" s="207" t="s">
        <v>85</v>
      </c>
      <c r="D5" s="207"/>
      <c r="E5" s="207"/>
      <c r="F5" s="207"/>
      <c r="G5" s="207"/>
      <c r="H5" s="208"/>
    </row>
    <row r="6" spans="1:18" s="8" customFormat="1" ht="26.25" customHeight="1">
      <c r="A6" s="9">
        <v>2</v>
      </c>
      <c r="B6" s="10" t="s">
        <v>82</v>
      </c>
      <c r="C6" s="207" t="s">
        <v>79</v>
      </c>
      <c r="D6" s="207"/>
      <c r="E6" s="207"/>
      <c r="F6" s="207"/>
      <c r="G6" s="207"/>
      <c r="H6" s="208"/>
      <c r="I6" s="15"/>
    </row>
    <row r="7" spans="1:18" s="8" customFormat="1" ht="25.5" customHeight="1">
      <c r="A7" s="9">
        <v>3</v>
      </c>
      <c r="B7" s="10" t="s">
        <v>83</v>
      </c>
      <c r="C7" s="207" t="s">
        <v>80</v>
      </c>
      <c r="D7" s="207"/>
      <c r="E7" s="207"/>
      <c r="F7" s="207"/>
      <c r="G7" s="207"/>
      <c r="H7" s="208"/>
      <c r="I7" s="15"/>
    </row>
    <row r="8" spans="1:18" s="8" customFormat="1" ht="35.15" customHeight="1">
      <c r="A8" s="9">
        <v>4</v>
      </c>
      <c r="B8" s="10" t="s">
        <v>84</v>
      </c>
      <c r="C8" s="207" t="s">
        <v>86</v>
      </c>
      <c r="D8" s="207"/>
      <c r="E8" s="207"/>
      <c r="F8" s="207"/>
      <c r="G8" s="207"/>
      <c r="H8" s="208"/>
      <c r="I8" s="15"/>
    </row>
    <row r="9" spans="1:18" s="8" customFormat="1" ht="52.5" customHeight="1">
      <c r="A9" s="9">
        <v>5</v>
      </c>
      <c r="B9" s="10" t="s">
        <v>105</v>
      </c>
      <c r="C9" s="207" t="s">
        <v>87</v>
      </c>
      <c r="D9" s="207"/>
      <c r="E9" s="207"/>
      <c r="F9" s="207"/>
      <c r="G9" s="207"/>
      <c r="H9" s="208"/>
      <c r="I9" s="15"/>
      <c r="M9" s="213"/>
      <c r="N9" s="214"/>
      <c r="O9" s="214"/>
      <c r="P9" s="214"/>
      <c r="Q9" s="214"/>
      <c r="R9" s="215"/>
    </row>
    <row r="10" spans="1:18" s="8" customFormat="1" ht="43.5" customHeight="1">
      <c r="A10" s="9">
        <v>6</v>
      </c>
      <c r="B10" s="10" t="s">
        <v>106</v>
      </c>
      <c r="C10" s="207" t="s">
        <v>88</v>
      </c>
      <c r="D10" s="207"/>
      <c r="E10" s="207"/>
      <c r="F10" s="207"/>
      <c r="G10" s="207"/>
      <c r="H10" s="208"/>
      <c r="I10" s="15"/>
    </row>
    <row r="11" spans="1:18" s="8" customFormat="1" ht="44.25" customHeight="1">
      <c r="A11" s="9">
        <v>7</v>
      </c>
      <c r="B11" s="10" t="s">
        <v>76</v>
      </c>
      <c r="C11" s="207" t="s">
        <v>111</v>
      </c>
      <c r="D11" s="207"/>
      <c r="E11" s="207"/>
      <c r="F11" s="207"/>
      <c r="G11" s="207"/>
      <c r="H11" s="208"/>
      <c r="I11" s="15"/>
      <c r="L11" s="7"/>
    </row>
    <row r="12" spans="1:18" s="8" customFormat="1" ht="43.5" customHeight="1">
      <c r="A12" s="9">
        <v>8</v>
      </c>
      <c r="B12" s="10" t="s">
        <v>77</v>
      </c>
      <c r="C12" s="207" t="s">
        <v>89</v>
      </c>
      <c r="D12" s="207"/>
      <c r="E12" s="207"/>
      <c r="F12" s="207"/>
      <c r="G12" s="207"/>
      <c r="H12" s="208"/>
      <c r="I12" s="15"/>
    </row>
    <row r="13" spans="1:18" s="8" customFormat="1" ht="43.5" customHeight="1">
      <c r="A13" s="9">
        <v>9</v>
      </c>
      <c r="B13" s="10" t="s">
        <v>104</v>
      </c>
      <c r="C13" s="218" t="s">
        <v>112</v>
      </c>
      <c r="D13" s="219"/>
      <c r="E13" s="219"/>
      <c r="F13" s="219"/>
      <c r="G13" s="219"/>
      <c r="H13" s="220"/>
      <c r="I13" s="15"/>
    </row>
    <row r="14" spans="1:18" s="8" customFormat="1" ht="38.25" customHeight="1">
      <c r="A14" s="9">
        <v>10</v>
      </c>
      <c r="B14" s="10" t="s">
        <v>90</v>
      </c>
      <c r="C14" s="218" t="s">
        <v>92</v>
      </c>
      <c r="D14" s="219"/>
      <c r="E14" s="219"/>
      <c r="F14" s="219"/>
      <c r="G14" s="219"/>
      <c r="H14" s="220"/>
      <c r="I14" s="15"/>
    </row>
    <row r="15" spans="1:18" s="8" customFormat="1" ht="24" customHeight="1">
      <c r="A15" s="9">
        <v>11</v>
      </c>
      <c r="B15" s="10" t="s">
        <v>91</v>
      </c>
      <c r="C15" s="218" t="s">
        <v>102</v>
      </c>
      <c r="D15" s="219"/>
      <c r="E15" s="219"/>
      <c r="F15" s="219"/>
      <c r="G15" s="219"/>
      <c r="H15" s="220"/>
      <c r="I15" s="15"/>
    </row>
    <row r="16" spans="1:18" s="8" customFormat="1" ht="33" customHeight="1">
      <c r="A16" s="9">
        <v>12</v>
      </c>
      <c r="B16" s="10" t="s">
        <v>93</v>
      </c>
      <c r="C16" s="218" t="s">
        <v>94</v>
      </c>
      <c r="D16" s="219"/>
      <c r="E16" s="219"/>
      <c r="F16" s="219"/>
      <c r="G16" s="219"/>
      <c r="H16" s="220"/>
      <c r="I16" s="15"/>
    </row>
    <row r="17" spans="1:9" s="8" customFormat="1" ht="33" customHeight="1">
      <c r="A17" s="9">
        <v>13</v>
      </c>
      <c r="B17" s="10" t="s">
        <v>95</v>
      </c>
      <c r="C17" s="218" t="s">
        <v>96</v>
      </c>
      <c r="D17" s="219"/>
      <c r="E17" s="219"/>
      <c r="F17" s="219"/>
      <c r="G17" s="219"/>
      <c r="H17" s="220"/>
      <c r="I17" s="15"/>
    </row>
    <row r="18" spans="1:9" s="8" customFormat="1" ht="30.75" customHeight="1">
      <c r="A18" s="9">
        <v>14</v>
      </c>
      <c r="B18" s="10" t="s">
        <v>98</v>
      </c>
      <c r="C18" s="218" t="s">
        <v>97</v>
      </c>
      <c r="D18" s="219"/>
      <c r="E18" s="219"/>
      <c r="F18" s="219"/>
      <c r="G18" s="219"/>
      <c r="H18" s="220"/>
      <c r="I18" s="15"/>
    </row>
    <row r="19" spans="1:9" s="8" customFormat="1" ht="35.25" customHeight="1">
      <c r="A19" s="9">
        <v>15</v>
      </c>
      <c r="B19" s="10" t="s">
        <v>99</v>
      </c>
      <c r="C19" s="218" t="s">
        <v>101</v>
      </c>
      <c r="D19" s="219"/>
      <c r="E19" s="219"/>
      <c r="F19" s="219"/>
      <c r="G19" s="219"/>
      <c r="H19" s="220"/>
      <c r="I19" s="15"/>
    </row>
    <row r="20" spans="1:9" s="8" customFormat="1" ht="35.25" customHeight="1" thickBot="1">
      <c r="A20" s="11">
        <v>16</v>
      </c>
      <c r="B20" s="12" t="s">
        <v>100</v>
      </c>
      <c r="C20" s="216" t="s">
        <v>103</v>
      </c>
      <c r="D20" s="216"/>
      <c r="E20" s="216"/>
      <c r="F20" s="216"/>
      <c r="G20" s="216"/>
      <c r="H20" s="217"/>
      <c r="I20" s="15"/>
    </row>
    <row r="21" spans="1:9" s="8" customFormat="1" ht="40" customHeight="1"/>
    <row r="26" spans="1:9" ht="11.25" customHeight="1"/>
  </sheetData>
  <mergeCells count="20">
    <mergeCell ref="M9:R9"/>
    <mergeCell ref="C20:H20"/>
    <mergeCell ref="C13:H13"/>
    <mergeCell ref="C14:H14"/>
    <mergeCell ref="C19:H19"/>
    <mergeCell ref="C18:H18"/>
    <mergeCell ref="C17:H17"/>
    <mergeCell ref="C16:H16"/>
    <mergeCell ref="C15:H15"/>
    <mergeCell ref="C11:H11"/>
    <mergeCell ref="C12:H12"/>
    <mergeCell ref="C8:H8"/>
    <mergeCell ref="C9:H9"/>
    <mergeCell ref="C10:H10"/>
    <mergeCell ref="A2:H2"/>
    <mergeCell ref="C4:H4"/>
    <mergeCell ref="C6:H6"/>
    <mergeCell ref="C7:H7"/>
    <mergeCell ref="A3:H3"/>
    <mergeCell ref="C5:H5"/>
  </mergeCells>
  <phoneticPr fontId="10" type="noConversion"/>
  <pageMargins left="0.75" right="0.4" top="0.5" bottom="0.5" header="0.5" footer="0.5"/>
  <pageSetup paperSize="9" orientation="portrait" r:id="rId1"/>
  <headerFooter alignWithMargins="0">
    <oddFooter>&amp;R48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68"/>
  <sheetViews>
    <sheetView showZeros="0" topLeftCell="A44" workbookViewId="0">
      <selection activeCell="E2" sqref="E2:E68"/>
    </sheetView>
  </sheetViews>
  <sheetFormatPr defaultRowHeight="12.5"/>
  <cols>
    <col min="1" max="1" width="6.1796875" customWidth="1"/>
    <col min="2" max="2" width="50.81640625" customWidth="1"/>
    <col min="4" max="4" width="13.453125" customWidth="1"/>
    <col min="5" max="5" width="13.54296875" customWidth="1"/>
    <col min="6" max="6" width="11.7265625" customWidth="1"/>
  </cols>
  <sheetData>
    <row r="2" spans="1:7" ht="15.5">
      <c r="A2" s="126" t="s">
        <v>338</v>
      </c>
      <c r="B2" s="127" t="s">
        <v>47</v>
      </c>
      <c r="C2" s="128" t="s">
        <v>48</v>
      </c>
      <c r="D2" s="129">
        <v>14282.682569999997</v>
      </c>
      <c r="E2" s="129">
        <f>+E4+E7+E8+E9+E10+E11+E15+E16+E17+E18</f>
        <v>14282.682569999997</v>
      </c>
      <c r="F2" s="130" t="s">
        <v>170</v>
      </c>
      <c r="G2">
        <v>14282.682569999997</v>
      </c>
    </row>
    <row r="3" spans="1:7" ht="15.5">
      <c r="A3" s="131"/>
      <c r="B3" s="132" t="s">
        <v>188</v>
      </c>
      <c r="C3" s="133"/>
      <c r="D3" s="134"/>
      <c r="E3" s="134"/>
      <c r="F3" s="135"/>
    </row>
    <row r="4" spans="1:7" ht="15.5">
      <c r="A4" s="136" t="s">
        <v>2</v>
      </c>
      <c r="B4" s="137" t="s">
        <v>135</v>
      </c>
      <c r="C4" s="138" t="s">
        <v>30</v>
      </c>
      <c r="D4" s="139">
        <v>3567.9043299999998</v>
      </c>
      <c r="E4" s="139">
        <v>3567.9043299999998</v>
      </c>
      <c r="F4" s="130" t="s">
        <v>170</v>
      </c>
    </row>
    <row r="5" spans="1:7" ht="15.5">
      <c r="A5" s="131" t="s">
        <v>247</v>
      </c>
      <c r="B5" s="140" t="s">
        <v>248</v>
      </c>
      <c r="C5" s="133" t="s">
        <v>49</v>
      </c>
      <c r="D5" s="134">
        <v>2959.9372100000005</v>
      </c>
      <c r="E5" s="134">
        <v>2959.9372100000005</v>
      </c>
      <c r="F5" s="130" t="s">
        <v>170</v>
      </c>
    </row>
    <row r="6" spans="1:7" ht="15.5">
      <c r="A6" s="131" t="s">
        <v>249</v>
      </c>
      <c r="B6" s="141" t="s">
        <v>250</v>
      </c>
      <c r="C6" s="133" t="s">
        <v>169</v>
      </c>
      <c r="D6" s="134">
        <v>0</v>
      </c>
      <c r="E6" s="134">
        <v>0</v>
      </c>
      <c r="F6" s="130"/>
    </row>
    <row r="7" spans="1:7" ht="15.5">
      <c r="A7" s="136" t="s">
        <v>3</v>
      </c>
      <c r="B7" s="142" t="s">
        <v>251</v>
      </c>
      <c r="C7" s="138" t="s">
        <v>31</v>
      </c>
      <c r="D7" s="139">
        <v>1391.27</v>
      </c>
      <c r="E7" s="139">
        <v>1391.27</v>
      </c>
      <c r="F7" s="130" t="s">
        <v>170</v>
      </c>
    </row>
    <row r="8" spans="1:7" ht="15.5">
      <c r="A8" s="136" t="s">
        <v>7</v>
      </c>
      <c r="B8" s="142" t="s">
        <v>50</v>
      </c>
      <c r="C8" s="138" t="s">
        <v>32</v>
      </c>
      <c r="D8" s="139">
        <v>1693.7366900000002</v>
      </c>
      <c r="E8" s="139">
        <v>1693.7366900000002</v>
      </c>
      <c r="F8" s="130" t="s">
        <v>170</v>
      </c>
    </row>
    <row r="9" spans="1:7" ht="15.5">
      <c r="A9" s="136" t="s">
        <v>8</v>
      </c>
      <c r="B9" s="137" t="s">
        <v>118</v>
      </c>
      <c r="C9" s="138" t="s">
        <v>35</v>
      </c>
      <c r="D9" s="139">
        <v>0</v>
      </c>
      <c r="E9" s="139">
        <v>0</v>
      </c>
      <c r="F9" s="130" t="s">
        <v>170</v>
      </c>
    </row>
    <row r="10" spans="1:7" ht="15.5">
      <c r="A10" s="136" t="s">
        <v>9</v>
      </c>
      <c r="B10" s="137" t="s">
        <v>117</v>
      </c>
      <c r="C10" s="138" t="s">
        <v>34</v>
      </c>
      <c r="D10" s="139">
        <v>4547.9813199999999</v>
      </c>
      <c r="E10" s="139">
        <v>4547.9813199999999</v>
      </c>
      <c r="F10" s="130" t="s">
        <v>170</v>
      </c>
    </row>
    <row r="11" spans="1:7" ht="15.5">
      <c r="A11" s="136" t="s">
        <v>73</v>
      </c>
      <c r="B11" s="137" t="s">
        <v>116</v>
      </c>
      <c r="C11" s="138" t="s">
        <v>33</v>
      </c>
      <c r="D11" s="139">
        <v>1759.3716300000001</v>
      </c>
      <c r="E11" s="139">
        <v>1759.3716300000001</v>
      </c>
      <c r="F11" s="130" t="s">
        <v>170</v>
      </c>
    </row>
    <row r="12" spans="1:7" ht="15.5">
      <c r="A12" s="131"/>
      <c r="B12" s="132" t="s">
        <v>163</v>
      </c>
      <c r="C12" s="133" t="s">
        <v>158</v>
      </c>
      <c r="D12" s="134">
        <v>0</v>
      </c>
      <c r="E12" s="134">
        <v>0</v>
      </c>
      <c r="F12" s="130" t="s">
        <v>170</v>
      </c>
    </row>
    <row r="13" spans="1:7" ht="15.5">
      <c r="A13" s="131"/>
      <c r="B13" s="143" t="s">
        <v>339</v>
      </c>
      <c r="C13" s="133" t="s">
        <v>340</v>
      </c>
      <c r="D13" s="134">
        <v>0</v>
      </c>
      <c r="E13" s="134">
        <v>0</v>
      </c>
      <c r="F13" s="130" t="s">
        <v>170</v>
      </c>
    </row>
    <row r="14" spans="1:7" ht="15.5">
      <c r="A14" s="131"/>
      <c r="B14" s="143" t="s">
        <v>341</v>
      </c>
      <c r="C14" s="133" t="s">
        <v>342</v>
      </c>
      <c r="D14" s="134">
        <v>0</v>
      </c>
      <c r="E14" s="134">
        <v>0</v>
      </c>
      <c r="F14" s="130" t="s">
        <v>170</v>
      </c>
    </row>
    <row r="15" spans="1:7" ht="15.5">
      <c r="A15" s="136" t="s">
        <v>114</v>
      </c>
      <c r="B15" s="142" t="s">
        <v>197</v>
      </c>
      <c r="C15" s="138" t="s">
        <v>36</v>
      </c>
      <c r="D15" s="139">
        <v>934.62141999999994</v>
      </c>
      <c r="E15" s="139">
        <v>934.62141999999994</v>
      </c>
      <c r="F15" s="130" t="s">
        <v>170</v>
      </c>
    </row>
    <row r="16" spans="1:7" ht="15.5">
      <c r="A16" s="136" t="s">
        <v>115</v>
      </c>
      <c r="B16" s="142" t="s">
        <v>254</v>
      </c>
      <c r="C16" s="138" t="s">
        <v>255</v>
      </c>
      <c r="D16" s="139">
        <v>0</v>
      </c>
      <c r="E16" s="139">
        <v>0</v>
      </c>
      <c r="F16" s="130" t="s">
        <v>170</v>
      </c>
    </row>
    <row r="17" spans="1:6" ht="15.5">
      <c r="A17" s="136" t="s">
        <v>159</v>
      </c>
      <c r="B17" s="142" t="s">
        <v>52</v>
      </c>
      <c r="C17" s="138" t="s">
        <v>37</v>
      </c>
      <c r="D17" s="139">
        <v>0</v>
      </c>
      <c r="E17" s="139">
        <v>0</v>
      </c>
      <c r="F17" s="130"/>
    </row>
    <row r="18" spans="1:6" ht="15.5">
      <c r="A18" s="136" t="s">
        <v>256</v>
      </c>
      <c r="B18" s="142" t="s">
        <v>53</v>
      </c>
      <c r="C18" s="138" t="s">
        <v>38</v>
      </c>
      <c r="D18" s="139">
        <v>387.79717999999991</v>
      </c>
      <c r="E18" s="139">
        <v>387.79717999999991</v>
      </c>
      <c r="F18" s="130" t="s">
        <v>170</v>
      </c>
    </row>
    <row r="19" spans="1:6" ht="15.5">
      <c r="A19" s="126" t="s">
        <v>343</v>
      </c>
      <c r="B19" s="144" t="s">
        <v>54</v>
      </c>
      <c r="C19" s="128" t="s">
        <v>107</v>
      </c>
      <c r="D19" s="129">
        <v>7654.70435</v>
      </c>
      <c r="E19" s="129">
        <f>+E21+E22+E23+E24+E25+E26+E38+E48+E60+E61+E62+E63+E67</f>
        <v>7654.70435</v>
      </c>
      <c r="F19" s="130" t="s">
        <v>170</v>
      </c>
    </row>
    <row r="20" spans="1:6" ht="15.5">
      <c r="A20" s="131"/>
      <c r="B20" s="132" t="s">
        <v>188</v>
      </c>
      <c r="C20" s="133"/>
      <c r="D20" s="134"/>
      <c r="E20" s="134"/>
      <c r="F20" s="135" t="s">
        <v>170</v>
      </c>
    </row>
    <row r="21" spans="1:6" ht="15.5">
      <c r="A21" s="136" t="s">
        <v>4</v>
      </c>
      <c r="B21" s="145" t="s">
        <v>129</v>
      </c>
      <c r="C21" s="138" t="s">
        <v>5</v>
      </c>
      <c r="D21" s="139">
        <v>939.81200000000001</v>
      </c>
      <c r="E21" s="139">
        <v>939.81200000000001</v>
      </c>
      <c r="F21" s="130" t="s">
        <v>170</v>
      </c>
    </row>
    <row r="22" spans="1:6" ht="15.5">
      <c r="A22" s="136" t="s">
        <v>6</v>
      </c>
      <c r="B22" s="146" t="s">
        <v>130</v>
      </c>
      <c r="C22" s="138" t="s">
        <v>39</v>
      </c>
      <c r="D22" s="139">
        <v>422.89</v>
      </c>
      <c r="E22" s="139">
        <v>422.89</v>
      </c>
      <c r="F22" s="130" t="s">
        <v>170</v>
      </c>
    </row>
    <row r="23" spans="1:6" ht="15.5">
      <c r="A23" s="136" t="s">
        <v>10</v>
      </c>
      <c r="B23" s="146" t="s">
        <v>136</v>
      </c>
      <c r="C23" s="138" t="s">
        <v>28</v>
      </c>
      <c r="D23" s="139">
        <v>30.479489999999995</v>
      </c>
      <c r="E23" s="139">
        <v>30.479489999999995</v>
      </c>
      <c r="F23" s="130" t="s">
        <v>170</v>
      </c>
    </row>
    <row r="24" spans="1:6" ht="15.5">
      <c r="A24" s="136" t="s">
        <v>11</v>
      </c>
      <c r="B24" s="142" t="s">
        <v>109</v>
      </c>
      <c r="C24" s="138" t="s">
        <v>26</v>
      </c>
      <c r="D24" s="139">
        <v>115.51645000000001</v>
      </c>
      <c r="E24" s="139">
        <v>115.51645000000001</v>
      </c>
      <c r="F24" s="130" t="s">
        <v>170</v>
      </c>
    </row>
    <row r="25" spans="1:6" ht="15.5">
      <c r="A25" s="136" t="s">
        <v>12</v>
      </c>
      <c r="B25" s="142" t="s">
        <v>110</v>
      </c>
      <c r="C25" s="138" t="s">
        <v>27</v>
      </c>
      <c r="D25" s="139">
        <v>6.9764400000000002</v>
      </c>
      <c r="E25" s="139">
        <v>6.9764400000000002</v>
      </c>
      <c r="F25" s="130" t="s">
        <v>170</v>
      </c>
    </row>
    <row r="26" spans="1:6" ht="15.5">
      <c r="A26" s="136" t="s">
        <v>13</v>
      </c>
      <c r="B26" s="142" t="s">
        <v>258</v>
      </c>
      <c r="C26" s="138" t="s">
        <v>259</v>
      </c>
      <c r="D26" s="139">
        <v>259.51499999999999</v>
      </c>
      <c r="E26" s="139">
        <f>+E28+E29+E30+E31+E32+E33+E34+E35+E36+E37</f>
        <v>259.51499999999999</v>
      </c>
      <c r="F26" s="130" t="s">
        <v>170</v>
      </c>
    </row>
    <row r="27" spans="1:6" ht="15.5">
      <c r="A27" s="131"/>
      <c r="B27" s="132" t="s">
        <v>188</v>
      </c>
      <c r="C27" s="133"/>
      <c r="D27" s="134"/>
      <c r="E27" s="134"/>
      <c r="F27" s="135"/>
    </row>
    <row r="28" spans="1:6" ht="15.5">
      <c r="A28" s="147" t="s">
        <v>260</v>
      </c>
      <c r="B28" s="148" t="s">
        <v>160</v>
      </c>
      <c r="C28" s="138" t="s">
        <v>55</v>
      </c>
      <c r="D28" s="139">
        <v>35</v>
      </c>
      <c r="E28" s="139">
        <v>35</v>
      </c>
      <c r="F28" s="130" t="s">
        <v>170</v>
      </c>
    </row>
    <row r="29" spans="1:6" ht="15.5">
      <c r="A29" s="147" t="s">
        <v>262</v>
      </c>
      <c r="B29" s="148" t="s">
        <v>263</v>
      </c>
      <c r="C29" s="138" t="s">
        <v>43</v>
      </c>
      <c r="D29" s="139">
        <v>48.9</v>
      </c>
      <c r="E29" s="139">
        <v>48.9</v>
      </c>
      <c r="F29" s="130" t="s">
        <v>170</v>
      </c>
    </row>
    <row r="30" spans="1:6" ht="15.5">
      <c r="A30" s="147" t="s">
        <v>264</v>
      </c>
      <c r="B30" s="148" t="s">
        <v>161</v>
      </c>
      <c r="C30" s="138" t="s">
        <v>56</v>
      </c>
      <c r="D30" s="139">
        <v>10.911490000000002</v>
      </c>
      <c r="E30" s="139">
        <v>10.911490000000002</v>
      </c>
      <c r="F30" s="130" t="s">
        <v>170</v>
      </c>
    </row>
    <row r="31" spans="1:6" ht="15.5">
      <c r="A31" s="147" t="s">
        <v>265</v>
      </c>
      <c r="B31" s="148" t="s">
        <v>162</v>
      </c>
      <c r="C31" s="138" t="s">
        <v>57</v>
      </c>
      <c r="D31" s="139">
        <v>71.819390000000013</v>
      </c>
      <c r="E31" s="139">
        <v>71.819390000000013</v>
      </c>
      <c r="F31" s="130" t="s">
        <v>170</v>
      </c>
    </row>
    <row r="32" spans="1:6" ht="15.5">
      <c r="A32" s="147" t="s">
        <v>266</v>
      </c>
      <c r="B32" s="148" t="s">
        <v>267</v>
      </c>
      <c r="C32" s="138" t="s">
        <v>58</v>
      </c>
      <c r="D32" s="139">
        <v>88.091340000000002</v>
      </c>
      <c r="E32" s="139">
        <v>88.091340000000002</v>
      </c>
      <c r="F32" s="130" t="s">
        <v>170</v>
      </c>
    </row>
    <row r="33" spans="1:6" ht="15.5">
      <c r="A33" s="147" t="s">
        <v>268</v>
      </c>
      <c r="B33" s="148" t="s">
        <v>269</v>
      </c>
      <c r="C33" s="138" t="s">
        <v>42</v>
      </c>
      <c r="D33" s="139">
        <v>3.5221300000000002</v>
      </c>
      <c r="E33" s="139">
        <v>3.5221300000000002</v>
      </c>
      <c r="F33" s="130" t="s">
        <v>170</v>
      </c>
    </row>
    <row r="34" spans="1:6" ht="15.5">
      <c r="A34" s="147" t="s">
        <v>270</v>
      </c>
      <c r="B34" s="148" t="s">
        <v>271</v>
      </c>
      <c r="C34" s="138" t="s">
        <v>272</v>
      </c>
      <c r="D34" s="139">
        <v>0</v>
      </c>
      <c r="E34" s="139"/>
      <c r="F34" s="130" t="s">
        <v>170</v>
      </c>
    </row>
    <row r="35" spans="1:6" ht="15.5">
      <c r="A35" s="147" t="s">
        <v>273</v>
      </c>
      <c r="B35" s="148" t="s">
        <v>274</v>
      </c>
      <c r="C35" s="138" t="s">
        <v>275</v>
      </c>
      <c r="D35" s="139">
        <v>0</v>
      </c>
      <c r="E35" s="139"/>
      <c r="F35" s="130" t="s">
        <v>170</v>
      </c>
    </row>
    <row r="36" spans="1:6" ht="15.5">
      <c r="A36" s="147" t="s">
        <v>276</v>
      </c>
      <c r="B36" s="146" t="s">
        <v>144</v>
      </c>
      <c r="C36" s="138" t="s">
        <v>145</v>
      </c>
      <c r="D36" s="139">
        <v>0</v>
      </c>
      <c r="E36" s="139"/>
      <c r="F36" s="130" t="s">
        <v>170</v>
      </c>
    </row>
    <row r="37" spans="1:6" ht="15.5">
      <c r="A37" s="147" t="s">
        <v>277</v>
      </c>
      <c r="B37" s="146" t="s">
        <v>278</v>
      </c>
      <c r="C37" s="138" t="s">
        <v>279</v>
      </c>
      <c r="D37" s="139">
        <v>1.2706500000000001</v>
      </c>
      <c r="E37" s="139">
        <v>1.2706500000000001</v>
      </c>
      <c r="F37" s="130" t="s">
        <v>170</v>
      </c>
    </row>
    <row r="38" spans="1:6" ht="15.5">
      <c r="A38" s="136" t="s">
        <v>68</v>
      </c>
      <c r="B38" s="142" t="s">
        <v>280</v>
      </c>
      <c r="C38" s="138" t="s">
        <v>281</v>
      </c>
      <c r="D38" s="139">
        <v>1165.7175000000002</v>
      </c>
      <c r="E38" s="139">
        <f>+E42+E43+E44+E45+E46+E47</f>
        <v>1165.7175000000002</v>
      </c>
      <c r="F38" s="130" t="s">
        <v>170</v>
      </c>
    </row>
    <row r="39" spans="1:6" ht="15.5">
      <c r="A39" s="131"/>
      <c r="B39" s="149" t="s">
        <v>188</v>
      </c>
      <c r="C39" s="133"/>
      <c r="D39" s="134"/>
      <c r="E39" s="134"/>
      <c r="F39" s="135" t="s">
        <v>170</v>
      </c>
    </row>
    <row r="40" spans="1:6" ht="15.5">
      <c r="A40" s="136" t="s">
        <v>282</v>
      </c>
      <c r="B40" s="146" t="s">
        <v>344</v>
      </c>
      <c r="C40" s="138" t="s">
        <v>345</v>
      </c>
      <c r="D40" s="139">
        <v>0</v>
      </c>
      <c r="E40" s="139"/>
      <c r="F40" s="130" t="s">
        <v>170</v>
      </c>
    </row>
    <row r="41" spans="1:6" ht="15.5">
      <c r="A41" s="136"/>
      <c r="B41" s="146" t="s">
        <v>188</v>
      </c>
      <c r="C41" s="138"/>
      <c r="D41" s="139"/>
      <c r="E41" s="139"/>
      <c r="F41" s="130" t="s">
        <v>170</v>
      </c>
    </row>
    <row r="42" spans="1:6" ht="15.5">
      <c r="A42" s="136" t="s">
        <v>282</v>
      </c>
      <c r="B42" s="142" t="s">
        <v>142</v>
      </c>
      <c r="C42" s="138" t="s">
        <v>143</v>
      </c>
      <c r="D42" s="139">
        <v>300.00214000000005</v>
      </c>
      <c r="E42" s="139">
        <v>300.00214000000005</v>
      </c>
      <c r="F42" s="130" t="s">
        <v>170</v>
      </c>
    </row>
    <row r="43" spans="1:6" ht="15.5">
      <c r="A43" s="136" t="s">
        <v>283</v>
      </c>
      <c r="B43" s="148" t="s">
        <v>119</v>
      </c>
      <c r="C43" s="138" t="s">
        <v>75</v>
      </c>
      <c r="D43" s="139">
        <v>63.099999999999994</v>
      </c>
      <c r="E43" s="139">
        <v>63.099999999999994</v>
      </c>
      <c r="F43" s="130" t="s">
        <v>170</v>
      </c>
    </row>
    <row r="44" spans="1:6" ht="15.5">
      <c r="A44" s="136" t="s">
        <v>284</v>
      </c>
      <c r="B44" s="145" t="s">
        <v>285</v>
      </c>
      <c r="C44" s="138" t="s">
        <v>286</v>
      </c>
      <c r="D44" s="139">
        <v>0</v>
      </c>
      <c r="E44" s="139"/>
      <c r="F44" s="130" t="s">
        <v>170</v>
      </c>
    </row>
    <row r="45" spans="1:6" ht="15.5">
      <c r="A45" s="136" t="s">
        <v>287</v>
      </c>
      <c r="B45" s="148" t="s">
        <v>120</v>
      </c>
      <c r="C45" s="138" t="s">
        <v>71</v>
      </c>
      <c r="D45" s="139">
        <v>606.87</v>
      </c>
      <c r="E45" s="139">
        <v>606.87</v>
      </c>
      <c r="F45" s="130" t="s">
        <v>170</v>
      </c>
    </row>
    <row r="46" spans="1:6" ht="15.5">
      <c r="A46" s="136" t="s">
        <v>288</v>
      </c>
      <c r="B46" s="148" t="s">
        <v>121</v>
      </c>
      <c r="C46" s="138" t="s">
        <v>23</v>
      </c>
      <c r="D46" s="139">
        <v>115.54691000000001</v>
      </c>
      <c r="E46" s="139">
        <v>115.54691000000001</v>
      </c>
      <c r="F46" s="130" t="s">
        <v>170</v>
      </c>
    </row>
    <row r="47" spans="1:6" ht="15.5">
      <c r="A47" s="136" t="s">
        <v>289</v>
      </c>
      <c r="B47" s="148" t="s">
        <v>122</v>
      </c>
      <c r="C47" s="138" t="s">
        <v>59</v>
      </c>
      <c r="D47" s="139">
        <v>80.198449999999994</v>
      </c>
      <c r="E47" s="139">
        <v>80.198449999999994</v>
      </c>
      <c r="F47" s="130" t="s">
        <v>170</v>
      </c>
    </row>
    <row r="48" spans="1:6" ht="15.5">
      <c r="A48" s="136" t="s">
        <v>69</v>
      </c>
      <c r="B48" s="142" t="s">
        <v>346</v>
      </c>
      <c r="C48" s="138" t="s">
        <v>291</v>
      </c>
      <c r="D48" s="139">
        <v>2445.3562000000002</v>
      </c>
      <c r="E48" s="139">
        <f>+E50+E51+E52+E53+E54+E55+E56+E57+E58+E59</f>
        <v>2445.3562000000002</v>
      </c>
      <c r="F48" s="130" t="s">
        <v>170</v>
      </c>
    </row>
    <row r="49" spans="1:6" ht="15.5">
      <c r="A49" s="131"/>
      <c r="B49" s="132" t="s">
        <v>188</v>
      </c>
      <c r="C49" s="133"/>
      <c r="D49" s="134"/>
      <c r="E49" s="134"/>
      <c r="F49" s="135" t="s">
        <v>170</v>
      </c>
    </row>
    <row r="50" spans="1:6" ht="15.5">
      <c r="A50" s="136" t="s">
        <v>292</v>
      </c>
      <c r="B50" s="148" t="s">
        <v>293</v>
      </c>
      <c r="C50" s="138" t="s">
        <v>60</v>
      </c>
      <c r="D50" s="139">
        <v>1809.89</v>
      </c>
      <c r="E50" s="139">
        <v>1809.89</v>
      </c>
      <c r="F50" s="130" t="s">
        <v>170</v>
      </c>
    </row>
    <row r="51" spans="1:6" ht="15.5">
      <c r="A51" s="136" t="s">
        <v>294</v>
      </c>
      <c r="B51" s="148" t="s">
        <v>295</v>
      </c>
      <c r="C51" s="138" t="s">
        <v>61</v>
      </c>
      <c r="D51" s="139">
        <v>398.02135999999996</v>
      </c>
      <c r="E51" s="139">
        <v>398.02135999999996</v>
      </c>
      <c r="F51" s="130" t="s">
        <v>170</v>
      </c>
    </row>
    <row r="52" spans="1:6" ht="15.5">
      <c r="A52" s="136" t="s">
        <v>296</v>
      </c>
      <c r="B52" s="148" t="s">
        <v>297</v>
      </c>
      <c r="C52" s="138" t="s">
        <v>298</v>
      </c>
      <c r="D52" s="139">
        <v>0</v>
      </c>
      <c r="E52" s="139"/>
      <c r="F52" s="130" t="s">
        <v>170</v>
      </c>
    </row>
    <row r="53" spans="1:6" ht="15.5">
      <c r="A53" s="136" t="s">
        <v>299</v>
      </c>
      <c r="B53" s="148" t="s">
        <v>300</v>
      </c>
      <c r="C53" s="138" t="s">
        <v>301</v>
      </c>
      <c r="D53" s="139">
        <v>0</v>
      </c>
      <c r="E53" s="139"/>
      <c r="F53" s="130" t="s">
        <v>170</v>
      </c>
    </row>
    <row r="54" spans="1:6" ht="28">
      <c r="A54" s="136" t="s">
        <v>302</v>
      </c>
      <c r="B54" s="148" t="s">
        <v>347</v>
      </c>
      <c r="C54" s="138" t="s">
        <v>304</v>
      </c>
      <c r="D54" s="139">
        <v>15.532179999999999</v>
      </c>
      <c r="E54" s="139">
        <v>15.532179999999999</v>
      </c>
      <c r="F54" s="130" t="s">
        <v>170</v>
      </c>
    </row>
    <row r="55" spans="1:6" ht="15.5">
      <c r="A55" s="136" t="s">
        <v>305</v>
      </c>
      <c r="B55" s="145" t="s">
        <v>306</v>
      </c>
      <c r="C55" s="138" t="s">
        <v>46</v>
      </c>
      <c r="D55" s="139">
        <v>25.13062</v>
      </c>
      <c r="E55" s="139">
        <v>25.13062</v>
      </c>
      <c r="F55" s="130" t="s">
        <v>170</v>
      </c>
    </row>
    <row r="56" spans="1:6" ht="15.5">
      <c r="A56" s="136" t="s">
        <v>307</v>
      </c>
      <c r="B56" s="148" t="s">
        <v>308</v>
      </c>
      <c r="C56" s="138" t="s">
        <v>24</v>
      </c>
      <c r="D56" s="139">
        <v>10.36</v>
      </c>
      <c r="E56" s="139">
        <v>10.36</v>
      </c>
      <c r="F56" s="130" t="s">
        <v>170</v>
      </c>
    </row>
    <row r="57" spans="1:6" ht="28">
      <c r="A57" s="136" t="s">
        <v>309</v>
      </c>
      <c r="B57" s="148" t="s">
        <v>310</v>
      </c>
      <c r="C57" s="138" t="s">
        <v>25</v>
      </c>
      <c r="D57" s="139">
        <v>1.9458099999999998</v>
      </c>
      <c r="E57" s="139">
        <v>1.9458099999999998</v>
      </c>
      <c r="F57" s="130" t="s">
        <v>170</v>
      </c>
    </row>
    <row r="58" spans="1:6" ht="15.5">
      <c r="A58" s="136" t="s">
        <v>311</v>
      </c>
      <c r="B58" s="148" t="s">
        <v>312</v>
      </c>
      <c r="C58" s="138" t="s">
        <v>63</v>
      </c>
      <c r="D58" s="139">
        <v>8.18</v>
      </c>
      <c r="E58" s="139">
        <v>8.18</v>
      </c>
      <c r="F58" s="130" t="s">
        <v>170</v>
      </c>
    </row>
    <row r="59" spans="1:6" ht="15.5">
      <c r="A59" s="136" t="s">
        <v>313</v>
      </c>
      <c r="B59" s="146" t="s">
        <v>314</v>
      </c>
      <c r="C59" s="138" t="s">
        <v>62</v>
      </c>
      <c r="D59" s="139">
        <v>176.29623000000001</v>
      </c>
      <c r="E59" s="139">
        <v>176.29623000000001</v>
      </c>
      <c r="F59" s="130" t="s">
        <v>170</v>
      </c>
    </row>
    <row r="60" spans="1:6" ht="15.5">
      <c r="A60" s="136" t="s">
        <v>123</v>
      </c>
      <c r="B60" s="146" t="s">
        <v>315</v>
      </c>
      <c r="C60" s="138" t="s">
        <v>64</v>
      </c>
      <c r="D60" s="139">
        <v>128.24652</v>
      </c>
      <c r="E60" s="139">
        <v>128.24652</v>
      </c>
      <c r="F60" s="130" t="s">
        <v>170</v>
      </c>
    </row>
    <row r="61" spans="1:6" ht="15.5">
      <c r="A61" s="136" t="s">
        <v>124</v>
      </c>
      <c r="B61" s="146" t="s">
        <v>348</v>
      </c>
      <c r="C61" s="138" t="s">
        <v>65</v>
      </c>
      <c r="D61" s="139">
        <v>47.780999999999999</v>
      </c>
      <c r="E61" s="139">
        <v>47.780999999999999</v>
      </c>
      <c r="F61" s="130" t="s">
        <v>170</v>
      </c>
    </row>
    <row r="62" spans="1:6" ht="28">
      <c r="A62" s="136" t="s">
        <v>125</v>
      </c>
      <c r="B62" s="146" t="s">
        <v>349</v>
      </c>
      <c r="C62" s="138" t="s">
        <v>40</v>
      </c>
      <c r="D62" s="139">
        <v>470.36883999999998</v>
      </c>
      <c r="E62" s="139">
        <v>470.36883999999998</v>
      </c>
      <c r="F62" s="130" t="s">
        <v>170</v>
      </c>
    </row>
    <row r="63" spans="1:6" ht="15.5">
      <c r="A63" s="136" t="s">
        <v>126</v>
      </c>
      <c r="B63" s="146" t="s">
        <v>70</v>
      </c>
      <c r="C63" s="138" t="s">
        <v>317</v>
      </c>
      <c r="D63" s="139">
        <v>1614.0884599999999</v>
      </c>
      <c r="E63" s="139">
        <f>+E65+E66</f>
        <v>1614.0884599999999</v>
      </c>
      <c r="F63" s="130" t="s">
        <v>170</v>
      </c>
    </row>
    <row r="64" spans="1:6" ht="15.5">
      <c r="A64" s="136"/>
      <c r="B64" s="146" t="s">
        <v>188</v>
      </c>
      <c r="C64" s="138"/>
      <c r="D64" s="139"/>
      <c r="E64" s="139"/>
      <c r="F64" s="130" t="s">
        <v>170</v>
      </c>
    </row>
    <row r="65" spans="1:6" ht="15.5">
      <c r="A65" s="136" t="s">
        <v>318</v>
      </c>
      <c r="B65" s="146" t="s">
        <v>319</v>
      </c>
      <c r="C65" s="138" t="s">
        <v>67</v>
      </c>
      <c r="D65" s="139">
        <v>381.16845000000001</v>
      </c>
      <c r="E65" s="139">
        <v>381.16845000000001</v>
      </c>
      <c r="F65" s="130" t="s">
        <v>170</v>
      </c>
    </row>
    <row r="66" spans="1:6" ht="28">
      <c r="A66" s="136" t="s">
        <v>320</v>
      </c>
      <c r="B66" s="146" t="s">
        <v>350</v>
      </c>
      <c r="C66" s="138" t="s">
        <v>66</v>
      </c>
      <c r="D66" s="139">
        <v>1232.92001</v>
      </c>
      <c r="E66" s="139">
        <v>1232.92001</v>
      </c>
      <c r="F66" s="130" t="s">
        <v>170</v>
      </c>
    </row>
    <row r="67" spans="1:6" ht="15.5">
      <c r="A67" s="136" t="s">
        <v>127</v>
      </c>
      <c r="B67" s="146" t="s">
        <v>137</v>
      </c>
      <c r="C67" s="138" t="s">
        <v>41</v>
      </c>
      <c r="D67" s="139">
        <v>7.9564500000000002</v>
      </c>
      <c r="E67" s="139">
        <v>7.9564500000000002</v>
      </c>
      <c r="F67" s="130" t="s">
        <v>170</v>
      </c>
    </row>
    <row r="68" spans="1:6" ht="15.5">
      <c r="A68" s="150">
        <v>3</v>
      </c>
      <c r="B68" s="144" t="s">
        <v>128</v>
      </c>
      <c r="C68" s="128" t="s">
        <v>74</v>
      </c>
      <c r="D68" s="129">
        <v>313.71496999999999</v>
      </c>
      <c r="E68" s="129">
        <v>313.71496999999999</v>
      </c>
      <c r="F68" s="130" t="s">
        <v>170</v>
      </c>
    </row>
  </sheetData>
  <autoFilter ref="A1:G68" xr:uid="{00000000-0001-0000-0C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tabSelected="1" topLeftCell="A5" workbookViewId="0">
      <selection activeCell="E4" sqref="E4"/>
    </sheetView>
  </sheetViews>
  <sheetFormatPr defaultColWidth="9.1796875" defaultRowHeight="16.5"/>
  <cols>
    <col min="1" max="1" width="6.26953125" style="20" customWidth="1"/>
    <col min="2" max="2" width="15.26953125" style="20" customWidth="1"/>
    <col min="3" max="3" width="76.453125" style="20" customWidth="1"/>
    <col min="4" max="16384" width="9.1796875" style="20"/>
  </cols>
  <sheetData>
    <row r="1" spans="1:3">
      <c r="A1" s="222" t="s">
        <v>141</v>
      </c>
      <c r="B1" s="222"/>
      <c r="C1" s="222"/>
    </row>
    <row r="2" spans="1:3" ht="36" customHeight="1">
      <c r="A2" s="221" t="s">
        <v>389</v>
      </c>
      <c r="B2" s="222"/>
      <c r="C2" s="222"/>
    </row>
    <row r="3" spans="1:3" s="77" customFormat="1" ht="69" customHeight="1">
      <c r="A3" s="76" t="s">
        <v>14</v>
      </c>
      <c r="B3" s="76" t="s">
        <v>44</v>
      </c>
      <c r="C3" s="76" t="s">
        <v>45</v>
      </c>
    </row>
    <row r="4" spans="1:3" s="77" customFormat="1" ht="66.75" customHeight="1">
      <c r="A4" s="78">
        <v>1</v>
      </c>
      <c r="B4" s="78" t="s">
        <v>133</v>
      </c>
      <c r="C4" s="79" t="s">
        <v>382</v>
      </c>
    </row>
    <row r="5" spans="1:3" s="77" customFormat="1" ht="66.75" customHeight="1">
      <c r="A5" s="78">
        <v>2</v>
      </c>
      <c r="B5" s="78" t="s">
        <v>1</v>
      </c>
      <c r="C5" s="79" t="s">
        <v>383</v>
      </c>
    </row>
    <row r="6" spans="1:3" s="77" customFormat="1" ht="66.75" customHeight="1">
      <c r="A6" s="78">
        <v>3</v>
      </c>
      <c r="B6" s="78" t="s">
        <v>0</v>
      </c>
      <c r="C6" s="79" t="s">
        <v>226</v>
      </c>
    </row>
    <row r="7" spans="1:3" s="77" customFormat="1" ht="66.75" customHeight="1">
      <c r="A7" s="78">
        <v>4</v>
      </c>
      <c r="B7" s="78" t="s">
        <v>381</v>
      </c>
      <c r="C7" s="79" t="s">
        <v>228</v>
      </c>
    </row>
    <row r="8" spans="1:3" s="77" customFormat="1" ht="66.75" customHeight="1">
      <c r="A8" s="78">
        <v>5</v>
      </c>
      <c r="B8" s="78" t="s">
        <v>354</v>
      </c>
      <c r="C8" s="79" t="s">
        <v>227</v>
      </c>
    </row>
    <row r="9" spans="1:3">
      <c r="A9" s="21"/>
    </row>
  </sheetData>
  <mergeCells count="2">
    <mergeCell ref="A2:C2"/>
    <mergeCell ref="A1:C1"/>
  </mergeCells>
  <pageMargins left="0.7" right="0.45" top="0.75" bottom="0.75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063F-1B40-4109-BEC4-6300F1ED50B9}">
  <dimension ref="A1:AK79"/>
  <sheetViews>
    <sheetView showZeros="0" zoomScaleNormal="100" workbookViewId="0">
      <pane xSplit="3" ySplit="7" topLeftCell="D28" activePane="bottomRight" state="frozen"/>
      <selection pane="topRight" activeCell="D1" sqref="D1"/>
      <selection pane="bottomLeft" activeCell="A8" sqref="A8"/>
      <selection pane="bottomRight" activeCell="G78" sqref="G78"/>
    </sheetView>
  </sheetViews>
  <sheetFormatPr defaultRowHeight="15.5"/>
  <cols>
    <col min="1" max="1" width="7.453125" style="114" customWidth="1"/>
    <col min="2" max="2" width="40" style="47" customWidth="1"/>
    <col min="3" max="3" width="8.26953125" style="114" customWidth="1"/>
    <col min="4" max="4" width="11.453125" style="114" customWidth="1"/>
    <col min="5" max="5" width="14.1796875" style="114" hidden="1" customWidth="1"/>
    <col min="6" max="6" width="8.7265625" style="47" customWidth="1"/>
    <col min="7" max="7" width="8.26953125" style="47" customWidth="1"/>
    <col min="8" max="8" width="8.54296875" style="47" customWidth="1"/>
    <col min="9" max="9" width="9.453125" style="47" customWidth="1"/>
    <col min="10" max="10" width="8.81640625" style="47" customWidth="1"/>
    <col min="11" max="11" width="8.1796875" style="47" customWidth="1"/>
    <col min="12" max="12" width="8.81640625" style="47" customWidth="1"/>
    <col min="13" max="13" width="9" style="47" customWidth="1"/>
    <col min="14" max="14" width="9.26953125" style="47" customWidth="1"/>
    <col min="15" max="15" width="8.54296875" style="47" customWidth="1"/>
    <col min="16" max="16" width="9.26953125" style="47" customWidth="1"/>
    <col min="17" max="18" width="8.54296875" style="47" customWidth="1"/>
    <col min="19" max="19" width="8.26953125" style="47" customWidth="1"/>
    <col min="20" max="20" width="9.453125" style="47" customWidth="1"/>
    <col min="21" max="21" width="8.26953125" style="47" customWidth="1"/>
    <col min="22" max="22" width="9" style="47" customWidth="1"/>
    <col min="23" max="23" width="10.7265625" style="47" hidden="1" customWidth="1"/>
    <col min="24" max="24" width="14.81640625" style="47" hidden="1" customWidth="1"/>
    <col min="25" max="25" width="10.7265625" style="47" hidden="1" customWidth="1"/>
    <col min="26" max="26" width="10" style="47" hidden="1" customWidth="1"/>
    <col min="27" max="29" width="12.26953125" style="47" hidden="1" customWidth="1"/>
    <col min="30" max="35" width="0" style="47" hidden="1" customWidth="1"/>
    <col min="36" max="36" width="9.1796875" style="47"/>
    <col min="37" max="37" width="0" style="47" hidden="1" customWidth="1"/>
    <col min="38" max="256" width="9.1796875" style="47"/>
    <col min="257" max="257" width="7.453125" style="47" customWidth="1"/>
    <col min="258" max="258" width="40" style="47" customWidth="1"/>
    <col min="259" max="259" width="8.26953125" style="47" customWidth="1"/>
    <col min="260" max="260" width="11.453125" style="47" customWidth="1"/>
    <col min="261" max="261" width="0" style="47" hidden="1" customWidth="1"/>
    <col min="262" max="262" width="8.7265625" style="47" customWidth="1"/>
    <col min="263" max="263" width="8.26953125" style="47" customWidth="1"/>
    <col min="264" max="264" width="8.54296875" style="47" customWidth="1"/>
    <col min="265" max="265" width="9.453125" style="47" customWidth="1"/>
    <col min="266" max="266" width="8.81640625" style="47" customWidth="1"/>
    <col min="267" max="267" width="8.1796875" style="47" customWidth="1"/>
    <col min="268" max="268" width="8.81640625" style="47" customWidth="1"/>
    <col min="269" max="269" width="9" style="47" customWidth="1"/>
    <col min="270" max="270" width="9.26953125" style="47" customWidth="1"/>
    <col min="271" max="271" width="8.54296875" style="47" customWidth="1"/>
    <col min="272" max="272" width="9.26953125" style="47" customWidth="1"/>
    <col min="273" max="274" width="8.54296875" style="47" customWidth="1"/>
    <col min="275" max="275" width="8.26953125" style="47" customWidth="1"/>
    <col min="276" max="276" width="9.453125" style="47" customWidth="1"/>
    <col min="277" max="277" width="8.26953125" style="47" customWidth="1"/>
    <col min="278" max="278" width="9" style="47" customWidth="1"/>
    <col min="279" max="291" width="0" style="47" hidden="1" customWidth="1"/>
    <col min="292" max="292" width="9.1796875" style="47"/>
    <col min="293" max="293" width="0" style="47" hidden="1" customWidth="1"/>
    <col min="294" max="512" width="9.1796875" style="47"/>
    <col min="513" max="513" width="7.453125" style="47" customWidth="1"/>
    <col min="514" max="514" width="40" style="47" customWidth="1"/>
    <col min="515" max="515" width="8.26953125" style="47" customWidth="1"/>
    <col min="516" max="516" width="11.453125" style="47" customWidth="1"/>
    <col min="517" max="517" width="0" style="47" hidden="1" customWidth="1"/>
    <col min="518" max="518" width="8.7265625" style="47" customWidth="1"/>
    <col min="519" max="519" width="8.26953125" style="47" customWidth="1"/>
    <col min="520" max="520" width="8.54296875" style="47" customWidth="1"/>
    <col min="521" max="521" width="9.453125" style="47" customWidth="1"/>
    <col min="522" max="522" width="8.81640625" style="47" customWidth="1"/>
    <col min="523" max="523" width="8.1796875" style="47" customWidth="1"/>
    <col min="524" max="524" width="8.81640625" style="47" customWidth="1"/>
    <col min="525" max="525" width="9" style="47" customWidth="1"/>
    <col min="526" max="526" width="9.26953125" style="47" customWidth="1"/>
    <col min="527" max="527" width="8.54296875" style="47" customWidth="1"/>
    <col min="528" max="528" width="9.26953125" style="47" customWidth="1"/>
    <col min="529" max="530" width="8.54296875" style="47" customWidth="1"/>
    <col min="531" max="531" width="8.26953125" style="47" customWidth="1"/>
    <col min="532" max="532" width="9.453125" style="47" customWidth="1"/>
    <col min="533" max="533" width="8.26953125" style="47" customWidth="1"/>
    <col min="534" max="534" width="9" style="47" customWidth="1"/>
    <col min="535" max="547" width="0" style="47" hidden="1" customWidth="1"/>
    <col min="548" max="548" width="9.1796875" style="47"/>
    <col min="549" max="549" width="0" style="47" hidden="1" customWidth="1"/>
    <col min="550" max="768" width="9.1796875" style="47"/>
    <col min="769" max="769" width="7.453125" style="47" customWidth="1"/>
    <col min="770" max="770" width="40" style="47" customWidth="1"/>
    <col min="771" max="771" width="8.26953125" style="47" customWidth="1"/>
    <col min="772" max="772" width="11.453125" style="47" customWidth="1"/>
    <col min="773" max="773" width="0" style="47" hidden="1" customWidth="1"/>
    <col min="774" max="774" width="8.7265625" style="47" customWidth="1"/>
    <col min="775" max="775" width="8.26953125" style="47" customWidth="1"/>
    <col min="776" max="776" width="8.54296875" style="47" customWidth="1"/>
    <col min="777" max="777" width="9.453125" style="47" customWidth="1"/>
    <col min="778" max="778" width="8.81640625" style="47" customWidth="1"/>
    <col min="779" max="779" width="8.1796875" style="47" customWidth="1"/>
    <col min="780" max="780" width="8.81640625" style="47" customWidth="1"/>
    <col min="781" max="781" width="9" style="47" customWidth="1"/>
    <col min="782" max="782" width="9.26953125" style="47" customWidth="1"/>
    <col min="783" max="783" width="8.54296875" style="47" customWidth="1"/>
    <col min="784" max="784" width="9.26953125" style="47" customWidth="1"/>
    <col min="785" max="786" width="8.54296875" style="47" customWidth="1"/>
    <col min="787" max="787" width="8.26953125" style="47" customWidth="1"/>
    <col min="788" max="788" width="9.453125" style="47" customWidth="1"/>
    <col min="789" max="789" width="8.26953125" style="47" customWidth="1"/>
    <col min="790" max="790" width="9" style="47" customWidth="1"/>
    <col min="791" max="803" width="0" style="47" hidden="1" customWidth="1"/>
    <col min="804" max="804" width="9.1796875" style="47"/>
    <col min="805" max="805" width="0" style="47" hidden="1" customWidth="1"/>
    <col min="806" max="1024" width="9.1796875" style="47"/>
    <col min="1025" max="1025" width="7.453125" style="47" customWidth="1"/>
    <col min="1026" max="1026" width="40" style="47" customWidth="1"/>
    <col min="1027" max="1027" width="8.26953125" style="47" customWidth="1"/>
    <col min="1028" max="1028" width="11.453125" style="47" customWidth="1"/>
    <col min="1029" max="1029" width="0" style="47" hidden="1" customWidth="1"/>
    <col min="1030" max="1030" width="8.7265625" style="47" customWidth="1"/>
    <col min="1031" max="1031" width="8.26953125" style="47" customWidth="1"/>
    <col min="1032" max="1032" width="8.54296875" style="47" customWidth="1"/>
    <col min="1033" max="1033" width="9.453125" style="47" customWidth="1"/>
    <col min="1034" max="1034" width="8.81640625" style="47" customWidth="1"/>
    <col min="1035" max="1035" width="8.1796875" style="47" customWidth="1"/>
    <col min="1036" max="1036" width="8.81640625" style="47" customWidth="1"/>
    <col min="1037" max="1037" width="9" style="47" customWidth="1"/>
    <col min="1038" max="1038" width="9.26953125" style="47" customWidth="1"/>
    <col min="1039" max="1039" width="8.54296875" style="47" customWidth="1"/>
    <col min="1040" max="1040" width="9.26953125" style="47" customWidth="1"/>
    <col min="1041" max="1042" width="8.54296875" style="47" customWidth="1"/>
    <col min="1043" max="1043" width="8.26953125" style="47" customWidth="1"/>
    <col min="1044" max="1044" width="9.453125" style="47" customWidth="1"/>
    <col min="1045" max="1045" width="8.26953125" style="47" customWidth="1"/>
    <col min="1046" max="1046" width="9" style="47" customWidth="1"/>
    <col min="1047" max="1059" width="0" style="47" hidden="1" customWidth="1"/>
    <col min="1060" max="1060" width="9.1796875" style="47"/>
    <col min="1061" max="1061" width="0" style="47" hidden="1" customWidth="1"/>
    <col min="1062" max="1280" width="9.1796875" style="47"/>
    <col min="1281" max="1281" width="7.453125" style="47" customWidth="1"/>
    <col min="1282" max="1282" width="40" style="47" customWidth="1"/>
    <col min="1283" max="1283" width="8.26953125" style="47" customWidth="1"/>
    <col min="1284" max="1284" width="11.453125" style="47" customWidth="1"/>
    <col min="1285" max="1285" width="0" style="47" hidden="1" customWidth="1"/>
    <col min="1286" max="1286" width="8.7265625" style="47" customWidth="1"/>
    <col min="1287" max="1287" width="8.26953125" style="47" customWidth="1"/>
    <col min="1288" max="1288" width="8.54296875" style="47" customWidth="1"/>
    <col min="1289" max="1289" width="9.453125" style="47" customWidth="1"/>
    <col min="1290" max="1290" width="8.81640625" style="47" customWidth="1"/>
    <col min="1291" max="1291" width="8.1796875" style="47" customWidth="1"/>
    <col min="1292" max="1292" width="8.81640625" style="47" customWidth="1"/>
    <col min="1293" max="1293" width="9" style="47" customWidth="1"/>
    <col min="1294" max="1294" width="9.26953125" style="47" customWidth="1"/>
    <col min="1295" max="1295" width="8.54296875" style="47" customWidth="1"/>
    <col min="1296" max="1296" width="9.26953125" style="47" customWidth="1"/>
    <col min="1297" max="1298" width="8.54296875" style="47" customWidth="1"/>
    <col min="1299" max="1299" width="8.26953125" style="47" customWidth="1"/>
    <col min="1300" max="1300" width="9.453125" style="47" customWidth="1"/>
    <col min="1301" max="1301" width="8.26953125" style="47" customWidth="1"/>
    <col min="1302" max="1302" width="9" style="47" customWidth="1"/>
    <col min="1303" max="1315" width="0" style="47" hidden="1" customWidth="1"/>
    <col min="1316" max="1316" width="9.1796875" style="47"/>
    <col min="1317" max="1317" width="0" style="47" hidden="1" customWidth="1"/>
    <col min="1318" max="1536" width="9.1796875" style="47"/>
    <col min="1537" max="1537" width="7.453125" style="47" customWidth="1"/>
    <col min="1538" max="1538" width="40" style="47" customWidth="1"/>
    <col min="1539" max="1539" width="8.26953125" style="47" customWidth="1"/>
    <col min="1540" max="1540" width="11.453125" style="47" customWidth="1"/>
    <col min="1541" max="1541" width="0" style="47" hidden="1" customWidth="1"/>
    <col min="1542" max="1542" width="8.7265625" style="47" customWidth="1"/>
    <col min="1543" max="1543" width="8.26953125" style="47" customWidth="1"/>
    <col min="1544" max="1544" width="8.54296875" style="47" customWidth="1"/>
    <col min="1545" max="1545" width="9.453125" style="47" customWidth="1"/>
    <col min="1546" max="1546" width="8.81640625" style="47" customWidth="1"/>
    <col min="1547" max="1547" width="8.1796875" style="47" customWidth="1"/>
    <col min="1548" max="1548" width="8.81640625" style="47" customWidth="1"/>
    <col min="1549" max="1549" width="9" style="47" customWidth="1"/>
    <col min="1550" max="1550" width="9.26953125" style="47" customWidth="1"/>
    <col min="1551" max="1551" width="8.54296875" style="47" customWidth="1"/>
    <col min="1552" max="1552" width="9.26953125" style="47" customWidth="1"/>
    <col min="1553" max="1554" width="8.54296875" style="47" customWidth="1"/>
    <col min="1555" max="1555" width="8.26953125" style="47" customWidth="1"/>
    <col min="1556" max="1556" width="9.453125" style="47" customWidth="1"/>
    <col min="1557" max="1557" width="8.26953125" style="47" customWidth="1"/>
    <col min="1558" max="1558" width="9" style="47" customWidth="1"/>
    <col min="1559" max="1571" width="0" style="47" hidden="1" customWidth="1"/>
    <col min="1572" max="1572" width="9.1796875" style="47"/>
    <col min="1573" max="1573" width="0" style="47" hidden="1" customWidth="1"/>
    <col min="1574" max="1792" width="9.1796875" style="47"/>
    <col min="1793" max="1793" width="7.453125" style="47" customWidth="1"/>
    <col min="1794" max="1794" width="40" style="47" customWidth="1"/>
    <col min="1795" max="1795" width="8.26953125" style="47" customWidth="1"/>
    <col min="1796" max="1796" width="11.453125" style="47" customWidth="1"/>
    <col min="1797" max="1797" width="0" style="47" hidden="1" customWidth="1"/>
    <col min="1798" max="1798" width="8.7265625" style="47" customWidth="1"/>
    <col min="1799" max="1799" width="8.26953125" style="47" customWidth="1"/>
    <col min="1800" max="1800" width="8.54296875" style="47" customWidth="1"/>
    <col min="1801" max="1801" width="9.453125" style="47" customWidth="1"/>
    <col min="1802" max="1802" width="8.81640625" style="47" customWidth="1"/>
    <col min="1803" max="1803" width="8.1796875" style="47" customWidth="1"/>
    <col min="1804" max="1804" width="8.81640625" style="47" customWidth="1"/>
    <col min="1805" max="1805" width="9" style="47" customWidth="1"/>
    <col min="1806" max="1806" width="9.26953125" style="47" customWidth="1"/>
    <col min="1807" max="1807" width="8.54296875" style="47" customWidth="1"/>
    <col min="1808" max="1808" width="9.26953125" style="47" customWidth="1"/>
    <col min="1809" max="1810" width="8.54296875" style="47" customWidth="1"/>
    <col min="1811" max="1811" width="8.26953125" style="47" customWidth="1"/>
    <col min="1812" max="1812" width="9.453125" style="47" customWidth="1"/>
    <col min="1813" max="1813" width="8.26953125" style="47" customWidth="1"/>
    <col min="1814" max="1814" width="9" style="47" customWidth="1"/>
    <col min="1815" max="1827" width="0" style="47" hidden="1" customWidth="1"/>
    <col min="1828" max="1828" width="9.1796875" style="47"/>
    <col min="1829" max="1829" width="0" style="47" hidden="1" customWidth="1"/>
    <col min="1830" max="2048" width="9.1796875" style="47"/>
    <col min="2049" max="2049" width="7.453125" style="47" customWidth="1"/>
    <col min="2050" max="2050" width="40" style="47" customWidth="1"/>
    <col min="2051" max="2051" width="8.26953125" style="47" customWidth="1"/>
    <col min="2052" max="2052" width="11.453125" style="47" customWidth="1"/>
    <col min="2053" max="2053" width="0" style="47" hidden="1" customWidth="1"/>
    <col min="2054" max="2054" width="8.7265625" style="47" customWidth="1"/>
    <col min="2055" max="2055" width="8.26953125" style="47" customWidth="1"/>
    <col min="2056" max="2056" width="8.54296875" style="47" customWidth="1"/>
    <col min="2057" max="2057" width="9.453125" style="47" customWidth="1"/>
    <col min="2058" max="2058" width="8.81640625" style="47" customWidth="1"/>
    <col min="2059" max="2059" width="8.1796875" style="47" customWidth="1"/>
    <col min="2060" max="2060" width="8.81640625" style="47" customWidth="1"/>
    <col min="2061" max="2061" width="9" style="47" customWidth="1"/>
    <col min="2062" max="2062" width="9.26953125" style="47" customWidth="1"/>
    <col min="2063" max="2063" width="8.54296875" style="47" customWidth="1"/>
    <col min="2064" max="2064" width="9.26953125" style="47" customWidth="1"/>
    <col min="2065" max="2066" width="8.54296875" style="47" customWidth="1"/>
    <col min="2067" max="2067" width="8.26953125" style="47" customWidth="1"/>
    <col min="2068" max="2068" width="9.453125" style="47" customWidth="1"/>
    <col min="2069" max="2069" width="8.26953125" style="47" customWidth="1"/>
    <col min="2070" max="2070" width="9" style="47" customWidth="1"/>
    <col min="2071" max="2083" width="0" style="47" hidden="1" customWidth="1"/>
    <col min="2084" max="2084" width="9.1796875" style="47"/>
    <col min="2085" max="2085" width="0" style="47" hidden="1" customWidth="1"/>
    <col min="2086" max="2304" width="9.1796875" style="47"/>
    <col min="2305" max="2305" width="7.453125" style="47" customWidth="1"/>
    <col min="2306" max="2306" width="40" style="47" customWidth="1"/>
    <col min="2307" max="2307" width="8.26953125" style="47" customWidth="1"/>
    <col min="2308" max="2308" width="11.453125" style="47" customWidth="1"/>
    <col min="2309" max="2309" width="0" style="47" hidden="1" customWidth="1"/>
    <col min="2310" max="2310" width="8.7265625" style="47" customWidth="1"/>
    <col min="2311" max="2311" width="8.26953125" style="47" customWidth="1"/>
    <col min="2312" max="2312" width="8.54296875" style="47" customWidth="1"/>
    <col min="2313" max="2313" width="9.453125" style="47" customWidth="1"/>
    <col min="2314" max="2314" width="8.81640625" style="47" customWidth="1"/>
    <col min="2315" max="2315" width="8.1796875" style="47" customWidth="1"/>
    <col min="2316" max="2316" width="8.81640625" style="47" customWidth="1"/>
    <col min="2317" max="2317" width="9" style="47" customWidth="1"/>
    <col min="2318" max="2318" width="9.26953125" style="47" customWidth="1"/>
    <col min="2319" max="2319" width="8.54296875" style="47" customWidth="1"/>
    <col min="2320" max="2320" width="9.26953125" style="47" customWidth="1"/>
    <col min="2321" max="2322" width="8.54296875" style="47" customWidth="1"/>
    <col min="2323" max="2323" width="8.26953125" style="47" customWidth="1"/>
    <col min="2324" max="2324" width="9.453125" style="47" customWidth="1"/>
    <col min="2325" max="2325" width="8.26953125" style="47" customWidth="1"/>
    <col min="2326" max="2326" width="9" style="47" customWidth="1"/>
    <col min="2327" max="2339" width="0" style="47" hidden="1" customWidth="1"/>
    <col min="2340" max="2340" width="9.1796875" style="47"/>
    <col min="2341" max="2341" width="0" style="47" hidden="1" customWidth="1"/>
    <col min="2342" max="2560" width="9.1796875" style="47"/>
    <col min="2561" max="2561" width="7.453125" style="47" customWidth="1"/>
    <col min="2562" max="2562" width="40" style="47" customWidth="1"/>
    <col min="2563" max="2563" width="8.26953125" style="47" customWidth="1"/>
    <col min="2564" max="2564" width="11.453125" style="47" customWidth="1"/>
    <col min="2565" max="2565" width="0" style="47" hidden="1" customWidth="1"/>
    <col min="2566" max="2566" width="8.7265625" style="47" customWidth="1"/>
    <col min="2567" max="2567" width="8.26953125" style="47" customWidth="1"/>
    <col min="2568" max="2568" width="8.54296875" style="47" customWidth="1"/>
    <col min="2569" max="2569" width="9.453125" style="47" customWidth="1"/>
    <col min="2570" max="2570" width="8.81640625" style="47" customWidth="1"/>
    <col min="2571" max="2571" width="8.1796875" style="47" customWidth="1"/>
    <col min="2572" max="2572" width="8.81640625" style="47" customWidth="1"/>
    <col min="2573" max="2573" width="9" style="47" customWidth="1"/>
    <col min="2574" max="2574" width="9.26953125" style="47" customWidth="1"/>
    <col min="2575" max="2575" width="8.54296875" style="47" customWidth="1"/>
    <col min="2576" max="2576" width="9.26953125" style="47" customWidth="1"/>
    <col min="2577" max="2578" width="8.54296875" style="47" customWidth="1"/>
    <col min="2579" max="2579" width="8.26953125" style="47" customWidth="1"/>
    <col min="2580" max="2580" width="9.453125" style="47" customWidth="1"/>
    <col min="2581" max="2581" width="8.26953125" style="47" customWidth="1"/>
    <col min="2582" max="2582" width="9" style="47" customWidth="1"/>
    <col min="2583" max="2595" width="0" style="47" hidden="1" customWidth="1"/>
    <col min="2596" max="2596" width="9.1796875" style="47"/>
    <col min="2597" max="2597" width="0" style="47" hidden="1" customWidth="1"/>
    <col min="2598" max="2816" width="9.1796875" style="47"/>
    <col min="2817" max="2817" width="7.453125" style="47" customWidth="1"/>
    <col min="2818" max="2818" width="40" style="47" customWidth="1"/>
    <col min="2819" max="2819" width="8.26953125" style="47" customWidth="1"/>
    <col min="2820" max="2820" width="11.453125" style="47" customWidth="1"/>
    <col min="2821" max="2821" width="0" style="47" hidden="1" customWidth="1"/>
    <col min="2822" max="2822" width="8.7265625" style="47" customWidth="1"/>
    <col min="2823" max="2823" width="8.26953125" style="47" customWidth="1"/>
    <col min="2824" max="2824" width="8.54296875" style="47" customWidth="1"/>
    <col min="2825" max="2825" width="9.453125" style="47" customWidth="1"/>
    <col min="2826" max="2826" width="8.81640625" style="47" customWidth="1"/>
    <col min="2827" max="2827" width="8.1796875" style="47" customWidth="1"/>
    <col min="2828" max="2828" width="8.81640625" style="47" customWidth="1"/>
    <col min="2829" max="2829" width="9" style="47" customWidth="1"/>
    <col min="2830" max="2830" width="9.26953125" style="47" customWidth="1"/>
    <col min="2831" max="2831" width="8.54296875" style="47" customWidth="1"/>
    <col min="2832" max="2832" width="9.26953125" style="47" customWidth="1"/>
    <col min="2833" max="2834" width="8.54296875" style="47" customWidth="1"/>
    <col min="2835" max="2835" width="8.26953125" style="47" customWidth="1"/>
    <col min="2836" max="2836" width="9.453125" style="47" customWidth="1"/>
    <col min="2837" max="2837" width="8.26953125" style="47" customWidth="1"/>
    <col min="2838" max="2838" width="9" style="47" customWidth="1"/>
    <col min="2839" max="2851" width="0" style="47" hidden="1" customWidth="1"/>
    <col min="2852" max="2852" width="9.1796875" style="47"/>
    <col min="2853" max="2853" width="0" style="47" hidden="1" customWidth="1"/>
    <col min="2854" max="3072" width="9.1796875" style="47"/>
    <col min="3073" max="3073" width="7.453125" style="47" customWidth="1"/>
    <col min="3074" max="3074" width="40" style="47" customWidth="1"/>
    <col min="3075" max="3075" width="8.26953125" style="47" customWidth="1"/>
    <col min="3076" max="3076" width="11.453125" style="47" customWidth="1"/>
    <col min="3077" max="3077" width="0" style="47" hidden="1" customWidth="1"/>
    <col min="3078" max="3078" width="8.7265625" style="47" customWidth="1"/>
    <col min="3079" max="3079" width="8.26953125" style="47" customWidth="1"/>
    <col min="3080" max="3080" width="8.54296875" style="47" customWidth="1"/>
    <col min="3081" max="3081" width="9.453125" style="47" customWidth="1"/>
    <col min="3082" max="3082" width="8.81640625" style="47" customWidth="1"/>
    <col min="3083" max="3083" width="8.1796875" style="47" customWidth="1"/>
    <col min="3084" max="3084" width="8.81640625" style="47" customWidth="1"/>
    <col min="3085" max="3085" width="9" style="47" customWidth="1"/>
    <col min="3086" max="3086" width="9.26953125" style="47" customWidth="1"/>
    <col min="3087" max="3087" width="8.54296875" style="47" customWidth="1"/>
    <col min="3088" max="3088" width="9.26953125" style="47" customWidth="1"/>
    <col min="3089" max="3090" width="8.54296875" style="47" customWidth="1"/>
    <col min="3091" max="3091" width="8.26953125" style="47" customWidth="1"/>
    <col min="3092" max="3092" width="9.453125" style="47" customWidth="1"/>
    <col min="3093" max="3093" width="8.26953125" style="47" customWidth="1"/>
    <col min="3094" max="3094" width="9" style="47" customWidth="1"/>
    <col min="3095" max="3107" width="0" style="47" hidden="1" customWidth="1"/>
    <col min="3108" max="3108" width="9.1796875" style="47"/>
    <col min="3109" max="3109" width="0" style="47" hidden="1" customWidth="1"/>
    <col min="3110" max="3328" width="9.1796875" style="47"/>
    <col min="3329" max="3329" width="7.453125" style="47" customWidth="1"/>
    <col min="3330" max="3330" width="40" style="47" customWidth="1"/>
    <col min="3331" max="3331" width="8.26953125" style="47" customWidth="1"/>
    <col min="3332" max="3332" width="11.453125" style="47" customWidth="1"/>
    <col min="3333" max="3333" width="0" style="47" hidden="1" customWidth="1"/>
    <col min="3334" max="3334" width="8.7265625" style="47" customWidth="1"/>
    <col min="3335" max="3335" width="8.26953125" style="47" customWidth="1"/>
    <col min="3336" max="3336" width="8.54296875" style="47" customWidth="1"/>
    <col min="3337" max="3337" width="9.453125" style="47" customWidth="1"/>
    <col min="3338" max="3338" width="8.81640625" style="47" customWidth="1"/>
    <col min="3339" max="3339" width="8.1796875" style="47" customWidth="1"/>
    <col min="3340" max="3340" width="8.81640625" style="47" customWidth="1"/>
    <col min="3341" max="3341" width="9" style="47" customWidth="1"/>
    <col min="3342" max="3342" width="9.26953125" style="47" customWidth="1"/>
    <col min="3343" max="3343" width="8.54296875" style="47" customWidth="1"/>
    <col min="3344" max="3344" width="9.26953125" style="47" customWidth="1"/>
    <col min="3345" max="3346" width="8.54296875" style="47" customWidth="1"/>
    <col min="3347" max="3347" width="8.26953125" style="47" customWidth="1"/>
    <col min="3348" max="3348" width="9.453125" style="47" customWidth="1"/>
    <col min="3349" max="3349" width="8.26953125" style="47" customWidth="1"/>
    <col min="3350" max="3350" width="9" style="47" customWidth="1"/>
    <col min="3351" max="3363" width="0" style="47" hidden="1" customWidth="1"/>
    <col min="3364" max="3364" width="9.1796875" style="47"/>
    <col min="3365" max="3365" width="0" style="47" hidden="1" customWidth="1"/>
    <col min="3366" max="3584" width="9.1796875" style="47"/>
    <col min="3585" max="3585" width="7.453125" style="47" customWidth="1"/>
    <col min="3586" max="3586" width="40" style="47" customWidth="1"/>
    <col min="3587" max="3587" width="8.26953125" style="47" customWidth="1"/>
    <col min="3588" max="3588" width="11.453125" style="47" customWidth="1"/>
    <col min="3589" max="3589" width="0" style="47" hidden="1" customWidth="1"/>
    <col min="3590" max="3590" width="8.7265625" style="47" customWidth="1"/>
    <col min="3591" max="3591" width="8.26953125" style="47" customWidth="1"/>
    <col min="3592" max="3592" width="8.54296875" style="47" customWidth="1"/>
    <col min="3593" max="3593" width="9.453125" style="47" customWidth="1"/>
    <col min="3594" max="3594" width="8.81640625" style="47" customWidth="1"/>
    <col min="3595" max="3595" width="8.1796875" style="47" customWidth="1"/>
    <col min="3596" max="3596" width="8.81640625" style="47" customWidth="1"/>
    <col min="3597" max="3597" width="9" style="47" customWidth="1"/>
    <col min="3598" max="3598" width="9.26953125" style="47" customWidth="1"/>
    <col min="3599" max="3599" width="8.54296875" style="47" customWidth="1"/>
    <col min="3600" max="3600" width="9.26953125" style="47" customWidth="1"/>
    <col min="3601" max="3602" width="8.54296875" style="47" customWidth="1"/>
    <col min="3603" max="3603" width="8.26953125" style="47" customWidth="1"/>
    <col min="3604" max="3604" width="9.453125" style="47" customWidth="1"/>
    <col min="3605" max="3605" width="8.26953125" style="47" customWidth="1"/>
    <col min="3606" max="3606" width="9" style="47" customWidth="1"/>
    <col min="3607" max="3619" width="0" style="47" hidden="1" customWidth="1"/>
    <col min="3620" max="3620" width="9.1796875" style="47"/>
    <col min="3621" max="3621" width="0" style="47" hidden="1" customWidth="1"/>
    <col min="3622" max="3840" width="9.1796875" style="47"/>
    <col min="3841" max="3841" width="7.453125" style="47" customWidth="1"/>
    <col min="3842" max="3842" width="40" style="47" customWidth="1"/>
    <col min="3843" max="3843" width="8.26953125" style="47" customWidth="1"/>
    <col min="3844" max="3844" width="11.453125" style="47" customWidth="1"/>
    <col min="3845" max="3845" width="0" style="47" hidden="1" customWidth="1"/>
    <col min="3846" max="3846" width="8.7265625" style="47" customWidth="1"/>
    <col min="3847" max="3847" width="8.26953125" style="47" customWidth="1"/>
    <col min="3848" max="3848" width="8.54296875" style="47" customWidth="1"/>
    <col min="3849" max="3849" width="9.453125" style="47" customWidth="1"/>
    <col min="3850" max="3850" width="8.81640625" style="47" customWidth="1"/>
    <col min="3851" max="3851" width="8.1796875" style="47" customWidth="1"/>
    <col min="3852" max="3852" width="8.81640625" style="47" customWidth="1"/>
    <col min="3853" max="3853" width="9" style="47" customWidth="1"/>
    <col min="3854" max="3854" width="9.26953125" style="47" customWidth="1"/>
    <col min="3855" max="3855" width="8.54296875" style="47" customWidth="1"/>
    <col min="3856" max="3856" width="9.26953125" style="47" customWidth="1"/>
    <col min="3857" max="3858" width="8.54296875" style="47" customWidth="1"/>
    <col min="3859" max="3859" width="8.26953125" style="47" customWidth="1"/>
    <col min="3860" max="3860" width="9.453125" style="47" customWidth="1"/>
    <col min="3861" max="3861" width="8.26953125" style="47" customWidth="1"/>
    <col min="3862" max="3862" width="9" style="47" customWidth="1"/>
    <col min="3863" max="3875" width="0" style="47" hidden="1" customWidth="1"/>
    <col min="3876" max="3876" width="9.1796875" style="47"/>
    <col min="3877" max="3877" width="0" style="47" hidden="1" customWidth="1"/>
    <col min="3878" max="4096" width="9.1796875" style="47"/>
    <col min="4097" max="4097" width="7.453125" style="47" customWidth="1"/>
    <col min="4098" max="4098" width="40" style="47" customWidth="1"/>
    <col min="4099" max="4099" width="8.26953125" style="47" customWidth="1"/>
    <col min="4100" max="4100" width="11.453125" style="47" customWidth="1"/>
    <col min="4101" max="4101" width="0" style="47" hidden="1" customWidth="1"/>
    <col min="4102" max="4102" width="8.7265625" style="47" customWidth="1"/>
    <col min="4103" max="4103" width="8.26953125" style="47" customWidth="1"/>
    <col min="4104" max="4104" width="8.54296875" style="47" customWidth="1"/>
    <col min="4105" max="4105" width="9.453125" style="47" customWidth="1"/>
    <col min="4106" max="4106" width="8.81640625" style="47" customWidth="1"/>
    <col min="4107" max="4107" width="8.1796875" style="47" customWidth="1"/>
    <col min="4108" max="4108" width="8.81640625" style="47" customWidth="1"/>
    <col min="4109" max="4109" width="9" style="47" customWidth="1"/>
    <col min="4110" max="4110" width="9.26953125" style="47" customWidth="1"/>
    <col min="4111" max="4111" width="8.54296875" style="47" customWidth="1"/>
    <col min="4112" max="4112" width="9.26953125" style="47" customWidth="1"/>
    <col min="4113" max="4114" width="8.54296875" style="47" customWidth="1"/>
    <col min="4115" max="4115" width="8.26953125" style="47" customWidth="1"/>
    <col min="4116" max="4116" width="9.453125" style="47" customWidth="1"/>
    <col min="4117" max="4117" width="8.26953125" style="47" customWidth="1"/>
    <col min="4118" max="4118" width="9" style="47" customWidth="1"/>
    <col min="4119" max="4131" width="0" style="47" hidden="1" customWidth="1"/>
    <col min="4132" max="4132" width="9.1796875" style="47"/>
    <col min="4133" max="4133" width="0" style="47" hidden="1" customWidth="1"/>
    <col min="4134" max="4352" width="9.1796875" style="47"/>
    <col min="4353" max="4353" width="7.453125" style="47" customWidth="1"/>
    <col min="4354" max="4354" width="40" style="47" customWidth="1"/>
    <col min="4355" max="4355" width="8.26953125" style="47" customWidth="1"/>
    <col min="4356" max="4356" width="11.453125" style="47" customWidth="1"/>
    <col min="4357" max="4357" width="0" style="47" hidden="1" customWidth="1"/>
    <col min="4358" max="4358" width="8.7265625" style="47" customWidth="1"/>
    <col min="4359" max="4359" width="8.26953125" style="47" customWidth="1"/>
    <col min="4360" max="4360" width="8.54296875" style="47" customWidth="1"/>
    <col min="4361" max="4361" width="9.453125" style="47" customWidth="1"/>
    <col min="4362" max="4362" width="8.81640625" style="47" customWidth="1"/>
    <col min="4363" max="4363" width="8.1796875" style="47" customWidth="1"/>
    <col min="4364" max="4364" width="8.81640625" style="47" customWidth="1"/>
    <col min="4365" max="4365" width="9" style="47" customWidth="1"/>
    <col min="4366" max="4366" width="9.26953125" style="47" customWidth="1"/>
    <col min="4367" max="4367" width="8.54296875" style="47" customWidth="1"/>
    <col min="4368" max="4368" width="9.26953125" style="47" customWidth="1"/>
    <col min="4369" max="4370" width="8.54296875" style="47" customWidth="1"/>
    <col min="4371" max="4371" width="8.26953125" style="47" customWidth="1"/>
    <col min="4372" max="4372" width="9.453125" style="47" customWidth="1"/>
    <col min="4373" max="4373" width="8.26953125" style="47" customWidth="1"/>
    <col min="4374" max="4374" width="9" style="47" customWidth="1"/>
    <col min="4375" max="4387" width="0" style="47" hidden="1" customWidth="1"/>
    <col min="4388" max="4388" width="9.1796875" style="47"/>
    <col min="4389" max="4389" width="0" style="47" hidden="1" customWidth="1"/>
    <col min="4390" max="4608" width="9.1796875" style="47"/>
    <col min="4609" max="4609" width="7.453125" style="47" customWidth="1"/>
    <col min="4610" max="4610" width="40" style="47" customWidth="1"/>
    <col min="4611" max="4611" width="8.26953125" style="47" customWidth="1"/>
    <col min="4612" max="4612" width="11.453125" style="47" customWidth="1"/>
    <col min="4613" max="4613" width="0" style="47" hidden="1" customWidth="1"/>
    <col min="4614" max="4614" width="8.7265625" style="47" customWidth="1"/>
    <col min="4615" max="4615" width="8.26953125" style="47" customWidth="1"/>
    <col min="4616" max="4616" width="8.54296875" style="47" customWidth="1"/>
    <col min="4617" max="4617" width="9.453125" style="47" customWidth="1"/>
    <col min="4618" max="4618" width="8.81640625" style="47" customWidth="1"/>
    <col min="4619" max="4619" width="8.1796875" style="47" customWidth="1"/>
    <col min="4620" max="4620" width="8.81640625" style="47" customWidth="1"/>
    <col min="4621" max="4621" width="9" style="47" customWidth="1"/>
    <col min="4622" max="4622" width="9.26953125" style="47" customWidth="1"/>
    <col min="4623" max="4623" width="8.54296875" style="47" customWidth="1"/>
    <col min="4624" max="4624" width="9.26953125" style="47" customWidth="1"/>
    <col min="4625" max="4626" width="8.54296875" style="47" customWidth="1"/>
    <col min="4627" max="4627" width="8.26953125" style="47" customWidth="1"/>
    <col min="4628" max="4628" width="9.453125" style="47" customWidth="1"/>
    <col min="4629" max="4629" width="8.26953125" style="47" customWidth="1"/>
    <col min="4630" max="4630" width="9" style="47" customWidth="1"/>
    <col min="4631" max="4643" width="0" style="47" hidden="1" customWidth="1"/>
    <col min="4644" max="4644" width="9.1796875" style="47"/>
    <col min="4645" max="4645" width="0" style="47" hidden="1" customWidth="1"/>
    <col min="4646" max="4864" width="9.1796875" style="47"/>
    <col min="4865" max="4865" width="7.453125" style="47" customWidth="1"/>
    <col min="4866" max="4866" width="40" style="47" customWidth="1"/>
    <col min="4867" max="4867" width="8.26953125" style="47" customWidth="1"/>
    <col min="4868" max="4868" width="11.453125" style="47" customWidth="1"/>
    <col min="4869" max="4869" width="0" style="47" hidden="1" customWidth="1"/>
    <col min="4870" max="4870" width="8.7265625" style="47" customWidth="1"/>
    <col min="4871" max="4871" width="8.26953125" style="47" customWidth="1"/>
    <col min="4872" max="4872" width="8.54296875" style="47" customWidth="1"/>
    <col min="4873" max="4873" width="9.453125" style="47" customWidth="1"/>
    <col min="4874" max="4874" width="8.81640625" style="47" customWidth="1"/>
    <col min="4875" max="4875" width="8.1796875" style="47" customWidth="1"/>
    <col min="4876" max="4876" width="8.81640625" style="47" customWidth="1"/>
    <col min="4877" max="4877" width="9" style="47" customWidth="1"/>
    <col min="4878" max="4878" width="9.26953125" style="47" customWidth="1"/>
    <col min="4879" max="4879" width="8.54296875" style="47" customWidth="1"/>
    <col min="4880" max="4880" width="9.26953125" style="47" customWidth="1"/>
    <col min="4881" max="4882" width="8.54296875" style="47" customWidth="1"/>
    <col min="4883" max="4883" width="8.26953125" style="47" customWidth="1"/>
    <col min="4884" max="4884" width="9.453125" style="47" customWidth="1"/>
    <col min="4885" max="4885" width="8.26953125" style="47" customWidth="1"/>
    <col min="4886" max="4886" width="9" style="47" customWidth="1"/>
    <col min="4887" max="4899" width="0" style="47" hidden="1" customWidth="1"/>
    <col min="4900" max="4900" width="9.1796875" style="47"/>
    <col min="4901" max="4901" width="0" style="47" hidden="1" customWidth="1"/>
    <col min="4902" max="5120" width="9.1796875" style="47"/>
    <col min="5121" max="5121" width="7.453125" style="47" customWidth="1"/>
    <col min="5122" max="5122" width="40" style="47" customWidth="1"/>
    <col min="5123" max="5123" width="8.26953125" style="47" customWidth="1"/>
    <col min="5124" max="5124" width="11.453125" style="47" customWidth="1"/>
    <col min="5125" max="5125" width="0" style="47" hidden="1" customWidth="1"/>
    <col min="5126" max="5126" width="8.7265625" style="47" customWidth="1"/>
    <col min="5127" max="5127" width="8.26953125" style="47" customWidth="1"/>
    <col min="5128" max="5128" width="8.54296875" style="47" customWidth="1"/>
    <col min="5129" max="5129" width="9.453125" style="47" customWidth="1"/>
    <col min="5130" max="5130" width="8.81640625" style="47" customWidth="1"/>
    <col min="5131" max="5131" width="8.1796875" style="47" customWidth="1"/>
    <col min="5132" max="5132" width="8.81640625" style="47" customWidth="1"/>
    <col min="5133" max="5133" width="9" style="47" customWidth="1"/>
    <col min="5134" max="5134" width="9.26953125" style="47" customWidth="1"/>
    <col min="5135" max="5135" width="8.54296875" style="47" customWidth="1"/>
    <col min="5136" max="5136" width="9.26953125" style="47" customWidth="1"/>
    <col min="5137" max="5138" width="8.54296875" style="47" customWidth="1"/>
    <col min="5139" max="5139" width="8.26953125" style="47" customWidth="1"/>
    <col min="5140" max="5140" width="9.453125" style="47" customWidth="1"/>
    <col min="5141" max="5141" width="8.26953125" style="47" customWidth="1"/>
    <col min="5142" max="5142" width="9" style="47" customWidth="1"/>
    <col min="5143" max="5155" width="0" style="47" hidden="1" customWidth="1"/>
    <col min="5156" max="5156" width="9.1796875" style="47"/>
    <col min="5157" max="5157" width="0" style="47" hidden="1" customWidth="1"/>
    <col min="5158" max="5376" width="9.1796875" style="47"/>
    <col min="5377" max="5377" width="7.453125" style="47" customWidth="1"/>
    <col min="5378" max="5378" width="40" style="47" customWidth="1"/>
    <col min="5379" max="5379" width="8.26953125" style="47" customWidth="1"/>
    <col min="5380" max="5380" width="11.453125" style="47" customWidth="1"/>
    <col min="5381" max="5381" width="0" style="47" hidden="1" customWidth="1"/>
    <col min="5382" max="5382" width="8.7265625" style="47" customWidth="1"/>
    <col min="5383" max="5383" width="8.26953125" style="47" customWidth="1"/>
    <col min="5384" max="5384" width="8.54296875" style="47" customWidth="1"/>
    <col min="5385" max="5385" width="9.453125" style="47" customWidth="1"/>
    <col min="5386" max="5386" width="8.81640625" style="47" customWidth="1"/>
    <col min="5387" max="5387" width="8.1796875" style="47" customWidth="1"/>
    <col min="5388" max="5388" width="8.81640625" style="47" customWidth="1"/>
    <col min="5389" max="5389" width="9" style="47" customWidth="1"/>
    <col min="5390" max="5390" width="9.26953125" style="47" customWidth="1"/>
    <col min="5391" max="5391" width="8.54296875" style="47" customWidth="1"/>
    <col min="5392" max="5392" width="9.26953125" style="47" customWidth="1"/>
    <col min="5393" max="5394" width="8.54296875" style="47" customWidth="1"/>
    <col min="5395" max="5395" width="8.26953125" style="47" customWidth="1"/>
    <col min="5396" max="5396" width="9.453125" style="47" customWidth="1"/>
    <col min="5397" max="5397" width="8.26953125" style="47" customWidth="1"/>
    <col min="5398" max="5398" width="9" style="47" customWidth="1"/>
    <col min="5399" max="5411" width="0" style="47" hidden="1" customWidth="1"/>
    <col min="5412" max="5412" width="9.1796875" style="47"/>
    <col min="5413" max="5413" width="0" style="47" hidden="1" customWidth="1"/>
    <col min="5414" max="5632" width="9.1796875" style="47"/>
    <col min="5633" max="5633" width="7.453125" style="47" customWidth="1"/>
    <col min="5634" max="5634" width="40" style="47" customWidth="1"/>
    <col min="5635" max="5635" width="8.26953125" style="47" customWidth="1"/>
    <col min="5636" max="5636" width="11.453125" style="47" customWidth="1"/>
    <col min="5637" max="5637" width="0" style="47" hidden="1" customWidth="1"/>
    <col min="5638" max="5638" width="8.7265625" style="47" customWidth="1"/>
    <col min="5639" max="5639" width="8.26953125" style="47" customWidth="1"/>
    <col min="5640" max="5640" width="8.54296875" style="47" customWidth="1"/>
    <col min="5641" max="5641" width="9.453125" style="47" customWidth="1"/>
    <col min="5642" max="5642" width="8.81640625" style="47" customWidth="1"/>
    <col min="5643" max="5643" width="8.1796875" style="47" customWidth="1"/>
    <col min="5644" max="5644" width="8.81640625" style="47" customWidth="1"/>
    <col min="5645" max="5645" width="9" style="47" customWidth="1"/>
    <col min="5646" max="5646" width="9.26953125" style="47" customWidth="1"/>
    <col min="5647" max="5647" width="8.54296875" style="47" customWidth="1"/>
    <col min="5648" max="5648" width="9.26953125" style="47" customWidth="1"/>
    <col min="5649" max="5650" width="8.54296875" style="47" customWidth="1"/>
    <col min="5651" max="5651" width="8.26953125" style="47" customWidth="1"/>
    <col min="5652" max="5652" width="9.453125" style="47" customWidth="1"/>
    <col min="5653" max="5653" width="8.26953125" style="47" customWidth="1"/>
    <col min="5654" max="5654" width="9" style="47" customWidth="1"/>
    <col min="5655" max="5667" width="0" style="47" hidden="1" customWidth="1"/>
    <col min="5668" max="5668" width="9.1796875" style="47"/>
    <col min="5669" max="5669" width="0" style="47" hidden="1" customWidth="1"/>
    <col min="5670" max="5888" width="9.1796875" style="47"/>
    <col min="5889" max="5889" width="7.453125" style="47" customWidth="1"/>
    <col min="5890" max="5890" width="40" style="47" customWidth="1"/>
    <col min="5891" max="5891" width="8.26953125" style="47" customWidth="1"/>
    <col min="5892" max="5892" width="11.453125" style="47" customWidth="1"/>
    <col min="5893" max="5893" width="0" style="47" hidden="1" customWidth="1"/>
    <col min="5894" max="5894" width="8.7265625" style="47" customWidth="1"/>
    <col min="5895" max="5895" width="8.26953125" style="47" customWidth="1"/>
    <col min="5896" max="5896" width="8.54296875" style="47" customWidth="1"/>
    <col min="5897" max="5897" width="9.453125" style="47" customWidth="1"/>
    <col min="5898" max="5898" width="8.81640625" style="47" customWidth="1"/>
    <col min="5899" max="5899" width="8.1796875" style="47" customWidth="1"/>
    <col min="5900" max="5900" width="8.81640625" style="47" customWidth="1"/>
    <col min="5901" max="5901" width="9" style="47" customWidth="1"/>
    <col min="5902" max="5902" width="9.26953125" style="47" customWidth="1"/>
    <col min="5903" max="5903" width="8.54296875" style="47" customWidth="1"/>
    <col min="5904" max="5904" width="9.26953125" style="47" customWidth="1"/>
    <col min="5905" max="5906" width="8.54296875" style="47" customWidth="1"/>
    <col min="5907" max="5907" width="8.26953125" style="47" customWidth="1"/>
    <col min="5908" max="5908" width="9.453125" style="47" customWidth="1"/>
    <col min="5909" max="5909" width="8.26953125" style="47" customWidth="1"/>
    <col min="5910" max="5910" width="9" style="47" customWidth="1"/>
    <col min="5911" max="5923" width="0" style="47" hidden="1" customWidth="1"/>
    <col min="5924" max="5924" width="9.1796875" style="47"/>
    <col min="5925" max="5925" width="0" style="47" hidden="1" customWidth="1"/>
    <col min="5926" max="6144" width="9.1796875" style="47"/>
    <col min="6145" max="6145" width="7.453125" style="47" customWidth="1"/>
    <col min="6146" max="6146" width="40" style="47" customWidth="1"/>
    <col min="6147" max="6147" width="8.26953125" style="47" customWidth="1"/>
    <col min="6148" max="6148" width="11.453125" style="47" customWidth="1"/>
    <col min="6149" max="6149" width="0" style="47" hidden="1" customWidth="1"/>
    <col min="6150" max="6150" width="8.7265625" style="47" customWidth="1"/>
    <col min="6151" max="6151" width="8.26953125" style="47" customWidth="1"/>
    <col min="6152" max="6152" width="8.54296875" style="47" customWidth="1"/>
    <col min="6153" max="6153" width="9.453125" style="47" customWidth="1"/>
    <col min="6154" max="6154" width="8.81640625" style="47" customWidth="1"/>
    <col min="6155" max="6155" width="8.1796875" style="47" customWidth="1"/>
    <col min="6156" max="6156" width="8.81640625" style="47" customWidth="1"/>
    <col min="6157" max="6157" width="9" style="47" customWidth="1"/>
    <col min="6158" max="6158" width="9.26953125" style="47" customWidth="1"/>
    <col min="6159" max="6159" width="8.54296875" style="47" customWidth="1"/>
    <col min="6160" max="6160" width="9.26953125" style="47" customWidth="1"/>
    <col min="6161" max="6162" width="8.54296875" style="47" customWidth="1"/>
    <col min="6163" max="6163" width="8.26953125" style="47" customWidth="1"/>
    <col min="6164" max="6164" width="9.453125" style="47" customWidth="1"/>
    <col min="6165" max="6165" width="8.26953125" style="47" customWidth="1"/>
    <col min="6166" max="6166" width="9" style="47" customWidth="1"/>
    <col min="6167" max="6179" width="0" style="47" hidden="1" customWidth="1"/>
    <col min="6180" max="6180" width="9.1796875" style="47"/>
    <col min="6181" max="6181" width="0" style="47" hidden="1" customWidth="1"/>
    <col min="6182" max="6400" width="9.1796875" style="47"/>
    <col min="6401" max="6401" width="7.453125" style="47" customWidth="1"/>
    <col min="6402" max="6402" width="40" style="47" customWidth="1"/>
    <col min="6403" max="6403" width="8.26953125" style="47" customWidth="1"/>
    <col min="6404" max="6404" width="11.453125" style="47" customWidth="1"/>
    <col min="6405" max="6405" width="0" style="47" hidden="1" customWidth="1"/>
    <col min="6406" max="6406" width="8.7265625" style="47" customWidth="1"/>
    <col min="6407" max="6407" width="8.26953125" style="47" customWidth="1"/>
    <col min="6408" max="6408" width="8.54296875" style="47" customWidth="1"/>
    <col min="6409" max="6409" width="9.453125" style="47" customWidth="1"/>
    <col min="6410" max="6410" width="8.81640625" style="47" customWidth="1"/>
    <col min="6411" max="6411" width="8.1796875" style="47" customWidth="1"/>
    <col min="6412" max="6412" width="8.81640625" style="47" customWidth="1"/>
    <col min="6413" max="6413" width="9" style="47" customWidth="1"/>
    <col min="6414" max="6414" width="9.26953125" style="47" customWidth="1"/>
    <col min="6415" max="6415" width="8.54296875" style="47" customWidth="1"/>
    <col min="6416" max="6416" width="9.26953125" style="47" customWidth="1"/>
    <col min="6417" max="6418" width="8.54296875" style="47" customWidth="1"/>
    <col min="6419" max="6419" width="8.26953125" style="47" customWidth="1"/>
    <col min="6420" max="6420" width="9.453125" style="47" customWidth="1"/>
    <col min="6421" max="6421" width="8.26953125" style="47" customWidth="1"/>
    <col min="6422" max="6422" width="9" style="47" customWidth="1"/>
    <col min="6423" max="6435" width="0" style="47" hidden="1" customWidth="1"/>
    <col min="6436" max="6436" width="9.1796875" style="47"/>
    <col min="6437" max="6437" width="0" style="47" hidden="1" customWidth="1"/>
    <col min="6438" max="6656" width="9.1796875" style="47"/>
    <col min="6657" max="6657" width="7.453125" style="47" customWidth="1"/>
    <col min="6658" max="6658" width="40" style="47" customWidth="1"/>
    <col min="6659" max="6659" width="8.26953125" style="47" customWidth="1"/>
    <col min="6660" max="6660" width="11.453125" style="47" customWidth="1"/>
    <col min="6661" max="6661" width="0" style="47" hidden="1" customWidth="1"/>
    <col min="6662" max="6662" width="8.7265625" style="47" customWidth="1"/>
    <col min="6663" max="6663" width="8.26953125" style="47" customWidth="1"/>
    <col min="6664" max="6664" width="8.54296875" style="47" customWidth="1"/>
    <col min="6665" max="6665" width="9.453125" style="47" customWidth="1"/>
    <col min="6666" max="6666" width="8.81640625" style="47" customWidth="1"/>
    <col min="6667" max="6667" width="8.1796875" style="47" customWidth="1"/>
    <col min="6668" max="6668" width="8.81640625" style="47" customWidth="1"/>
    <col min="6669" max="6669" width="9" style="47" customWidth="1"/>
    <col min="6670" max="6670" width="9.26953125" style="47" customWidth="1"/>
    <col min="6671" max="6671" width="8.54296875" style="47" customWidth="1"/>
    <col min="6672" max="6672" width="9.26953125" style="47" customWidth="1"/>
    <col min="6673" max="6674" width="8.54296875" style="47" customWidth="1"/>
    <col min="6675" max="6675" width="8.26953125" style="47" customWidth="1"/>
    <col min="6676" max="6676" width="9.453125" style="47" customWidth="1"/>
    <col min="6677" max="6677" width="8.26953125" style="47" customWidth="1"/>
    <col min="6678" max="6678" width="9" style="47" customWidth="1"/>
    <col min="6679" max="6691" width="0" style="47" hidden="1" customWidth="1"/>
    <col min="6692" max="6692" width="9.1796875" style="47"/>
    <col min="6693" max="6693" width="0" style="47" hidden="1" customWidth="1"/>
    <col min="6694" max="6912" width="9.1796875" style="47"/>
    <col min="6913" max="6913" width="7.453125" style="47" customWidth="1"/>
    <col min="6914" max="6914" width="40" style="47" customWidth="1"/>
    <col min="6915" max="6915" width="8.26953125" style="47" customWidth="1"/>
    <col min="6916" max="6916" width="11.453125" style="47" customWidth="1"/>
    <col min="6917" max="6917" width="0" style="47" hidden="1" customWidth="1"/>
    <col min="6918" max="6918" width="8.7265625" style="47" customWidth="1"/>
    <col min="6919" max="6919" width="8.26953125" style="47" customWidth="1"/>
    <col min="6920" max="6920" width="8.54296875" style="47" customWidth="1"/>
    <col min="6921" max="6921" width="9.453125" style="47" customWidth="1"/>
    <col min="6922" max="6922" width="8.81640625" style="47" customWidth="1"/>
    <col min="6923" max="6923" width="8.1796875" style="47" customWidth="1"/>
    <col min="6924" max="6924" width="8.81640625" style="47" customWidth="1"/>
    <col min="6925" max="6925" width="9" style="47" customWidth="1"/>
    <col min="6926" max="6926" width="9.26953125" style="47" customWidth="1"/>
    <col min="6927" max="6927" width="8.54296875" style="47" customWidth="1"/>
    <col min="6928" max="6928" width="9.26953125" style="47" customWidth="1"/>
    <col min="6929" max="6930" width="8.54296875" style="47" customWidth="1"/>
    <col min="6931" max="6931" width="8.26953125" style="47" customWidth="1"/>
    <col min="6932" max="6932" width="9.453125" style="47" customWidth="1"/>
    <col min="6933" max="6933" width="8.26953125" style="47" customWidth="1"/>
    <col min="6934" max="6934" width="9" style="47" customWidth="1"/>
    <col min="6935" max="6947" width="0" style="47" hidden="1" customWidth="1"/>
    <col min="6948" max="6948" width="9.1796875" style="47"/>
    <col min="6949" max="6949" width="0" style="47" hidden="1" customWidth="1"/>
    <col min="6950" max="7168" width="9.1796875" style="47"/>
    <col min="7169" max="7169" width="7.453125" style="47" customWidth="1"/>
    <col min="7170" max="7170" width="40" style="47" customWidth="1"/>
    <col min="7171" max="7171" width="8.26953125" style="47" customWidth="1"/>
    <col min="7172" max="7172" width="11.453125" style="47" customWidth="1"/>
    <col min="7173" max="7173" width="0" style="47" hidden="1" customWidth="1"/>
    <col min="7174" max="7174" width="8.7265625" style="47" customWidth="1"/>
    <col min="7175" max="7175" width="8.26953125" style="47" customWidth="1"/>
    <col min="7176" max="7176" width="8.54296875" style="47" customWidth="1"/>
    <col min="7177" max="7177" width="9.453125" style="47" customWidth="1"/>
    <col min="7178" max="7178" width="8.81640625" style="47" customWidth="1"/>
    <col min="7179" max="7179" width="8.1796875" style="47" customWidth="1"/>
    <col min="7180" max="7180" width="8.81640625" style="47" customWidth="1"/>
    <col min="7181" max="7181" width="9" style="47" customWidth="1"/>
    <col min="7182" max="7182" width="9.26953125" style="47" customWidth="1"/>
    <col min="7183" max="7183" width="8.54296875" style="47" customWidth="1"/>
    <col min="7184" max="7184" width="9.26953125" style="47" customWidth="1"/>
    <col min="7185" max="7186" width="8.54296875" style="47" customWidth="1"/>
    <col min="7187" max="7187" width="8.26953125" style="47" customWidth="1"/>
    <col min="7188" max="7188" width="9.453125" style="47" customWidth="1"/>
    <col min="7189" max="7189" width="8.26953125" style="47" customWidth="1"/>
    <col min="7190" max="7190" width="9" style="47" customWidth="1"/>
    <col min="7191" max="7203" width="0" style="47" hidden="1" customWidth="1"/>
    <col min="7204" max="7204" width="9.1796875" style="47"/>
    <col min="7205" max="7205" width="0" style="47" hidden="1" customWidth="1"/>
    <col min="7206" max="7424" width="9.1796875" style="47"/>
    <col min="7425" max="7425" width="7.453125" style="47" customWidth="1"/>
    <col min="7426" max="7426" width="40" style="47" customWidth="1"/>
    <col min="7427" max="7427" width="8.26953125" style="47" customWidth="1"/>
    <col min="7428" max="7428" width="11.453125" style="47" customWidth="1"/>
    <col min="7429" max="7429" width="0" style="47" hidden="1" customWidth="1"/>
    <col min="7430" max="7430" width="8.7265625" style="47" customWidth="1"/>
    <col min="7431" max="7431" width="8.26953125" style="47" customWidth="1"/>
    <col min="7432" max="7432" width="8.54296875" style="47" customWidth="1"/>
    <col min="7433" max="7433" width="9.453125" style="47" customWidth="1"/>
    <col min="7434" max="7434" width="8.81640625" style="47" customWidth="1"/>
    <col min="7435" max="7435" width="8.1796875" style="47" customWidth="1"/>
    <col min="7436" max="7436" width="8.81640625" style="47" customWidth="1"/>
    <col min="7437" max="7437" width="9" style="47" customWidth="1"/>
    <col min="7438" max="7438" width="9.26953125" style="47" customWidth="1"/>
    <col min="7439" max="7439" width="8.54296875" style="47" customWidth="1"/>
    <col min="7440" max="7440" width="9.26953125" style="47" customWidth="1"/>
    <col min="7441" max="7442" width="8.54296875" style="47" customWidth="1"/>
    <col min="7443" max="7443" width="8.26953125" style="47" customWidth="1"/>
    <col min="7444" max="7444" width="9.453125" style="47" customWidth="1"/>
    <col min="7445" max="7445" width="8.26953125" style="47" customWidth="1"/>
    <col min="7446" max="7446" width="9" style="47" customWidth="1"/>
    <col min="7447" max="7459" width="0" style="47" hidden="1" customWidth="1"/>
    <col min="7460" max="7460" width="9.1796875" style="47"/>
    <col min="7461" max="7461" width="0" style="47" hidden="1" customWidth="1"/>
    <col min="7462" max="7680" width="9.1796875" style="47"/>
    <col min="7681" max="7681" width="7.453125" style="47" customWidth="1"/>
    <col min="7682" max="7682" width="40" style="47" customWidth="1"/>
    <col min="7683" max="7683" width="8.26953125" style="47" customWidth="1"/>
    <col min="7684" max="7684" width="11.453125" style="47" customWidth="1"/>
    <col min="7685" max="7685" width="0" style="47" hidden="1" customWidth="1"/>
    <col min="7686" max="7686" width="8.7265625" style="47" customWidth="1"/>
    <col min="7687" max="7687" width="8.26953125" style="47" customWidth="1"/>
    <col min="7688" max="7688" width="8.54296875" style="47" customWidth="1"/>
    <col min="7689" max="7689" width="9.453125" style="47" customWidth="1"/>
    <col min="7690" max="7690" width="8.81640625" style="47" customWidth="1"/>
    <col min="7691" max="7691" width="8.1796875" style="47" customWidth="1"/>
    <col min="7692" max="7692" width="8.81640625" style="47" customWidth="1"/>
    <col min="7693" max="7693" width="9" style="47" customWidth="1"/>
    <col min="7694" max="7694" width="9.26953125" style="47" customWidth="1"/>
    <col min="7695" max="7695" width="8.54296875" style="47" customWidth="1"/>
    <col min="7696" max="7696" width="9.26953125" style="47" customWidth="1"/>
    <col min="7697" max="7698" width="8.54296875" style="47" customWidth="1"/>
    <col min="7699" max="7699" width="8.26953125" style="47" customWidth="1"/>
    <col min="7700" max="7700" width="9.453125" style="47" customWidth="1"/>
    <col min="7701" max="7701" width="8.26953125" style="47" customWidth="1"/>
    <col min="7702" max="7702" width="9" style="47" customWidth="1"/>
    <col min="7703" max="7715" width="0" style="47" hidden="1" customWidth="1"/>
    <col min="7716" max="7716" width="9.1796875" style="47"/>
    <col min="7717" max="7717" width="0" style="47" hidden="1" customWidth="1"/>
    <col min="7718" max="7936" width="9.1796875" style="47"/>
    <col min="7937" max="7937" width="7.453125" style="47" customWidth="1"/>
    <col min="7938" max="7938" width="40" style="47" customWidth="1"/>
    <col min="7939" max="7939" width="8.26953125" style="47" customWidth="1"/>
    <col min="7940" max="7940" width="11.453125" style="47" customWidth="1"/>
    <col min="7941" max="7941" width="0" style="47" hidden="1" customWidth="1"/>
    <col min="7942" max="7942" width="8.7265625" style="47" customWidth="1"/>
    <col min="7943" max="7943" width="8.26953125" style="47" customWidth="1"/>
    <col min="7944" max="7944" width="8.54296875" style="47" customWidth="1"/>
    <col min="7945" max="7945" width="9.453125" style="47" customWidth="1"/>
    <col min="7946" max="7946" width="8.81640625" style="47" customWidth="1"/>
    <col min="7947" max="7947" width="8.1796875" style="47" customWidth="1"/>
    <col min="7948" max="7948" width="8.81640625" style="47" customWidth="1"/>
    <col min="7949" max="7949" width="9" style="47" customWidth="1"/>
    <col min="7950" max="7950" width="9.26953125" style="47" customWidth="1"/>
    <col min="7951" max="7951" width="8.54296875" style="47" customWidth="1"/>
    <col min="7952" max="7952" width="9.26953125" style="47" customWidth="1"/>
    <col min="7953" max="7954" width="8.54296875" style="47" customWidth="1"/>
    <col min="7955" max="7955" width="8.26953125" style="47" customWidth="1"/>
    <col min="7956" max="7956" width="9.453125" style="47" customWidth="1"/>
    <col min="7957" max="7957" width="8.26953125" style="47" customWidth="1"/>
    <col min="7958" max="7958" width="9" style="47" customWidth="1"/>
    <col min="7959" max="7971" width="0" style="47" hidden="1" customWidth="1"/>
    <col min="7972" max="7972" width="9.1796875" style="47"/>
    <col min="7973" max="7973" width="0" style="47" hidden="1" customWidth="1"/>
    <col min="7974" max="8192" width="9.1796875" style="47"/>
    <col min="8193" max="8193" width="7.453125" style="47" customWidth="1"/>
    <col min="8194" max="8194" width="40" style="47" customWidth="1"/>
    <col min="8195" max="8195" width="8.26953125" style="47" customWidth="1"/>
    <col min="8196" max="8196" width="11.453125" style="47" customWidth="1"/>
    <col min="8197" max="8197" width="0" style="47" hidden="1" customWidth="1"/>
    <col min="8198" max="8198" width="8.7265625" style="47" customWidth="1"/>
    <col min="8199" max="8199" width="8.26953125" style="47" customWidth="1"/>
    <col min="8200" max="8200" width="8.54296875" style="47" customWidth="1"/>
    <col min="8201" max="8201" width="9.453125" style="47" customWidth="1"/>
    <col min="8202" max="8202" width="8.81640625" style="47" customWidth="1"/>
    <col min="8203" max="8203" width="8.1796875" style="47" customWidth="1"/>
    <col min="8204" max="8204" width="8.81640625" style="47" customWidth="1"/>
    <col min="8205" max="8205" width="9" style="47" customWidth="1"/>
    <col min="8206" max="8206" width="9.26953125" style="47" customWidth="1"/>
    <col min="8207" max="8207" width="8.54296875" style="47" customWidth="1"/>
    <col min="8208" max="8208" width="9.26953125" style="47" customWidth="1"/>
    <col min="8209" max="8210" width="8.54296875" style="47" customWidth="1"/>
    <col min="8211" max="8211" width="8.26953125" style="47" customWidth="1"/>
    <col min="8212" max="8212" width="9.453125" style="47" customWidth="1"/>
    <col min="8213" max="8213" width="8.26953125" style="47" customWidth="1"/>
    <col min="8214" max="8214" width="9" style="47" customWidth="1"/>
    <col min="8215" max="8227" width="0" style="47" hidden="1" customWidth="1"/>
    <col min="8228" max="8228" width="9.1796875" style="47"/>
    <col min="8229" max="8229" width="0" style="47" hidden="1" customWidth="1"/>
    <col min="8230" max="8448" width="9.1796875" style="47"/>
    <col min="8449" max="8449" width="7.453125" style="47" customWidth="1"/>
    <col min="8450" max="8450" width="40" style="47" customWidth="1"/>
    <col min="8451" max="8451" width="8.26953125" style="47" customWidth="1"/>
    <col min="8452" max="8452" width="11.453125" style="47" customWidth="1"/>
    <col min="8453" max="8453" width="0" style="47" hidden="1" customWidth="1"/>
    <col min="8454" max="8454" width="8.7265625" style="47" customWidth="1"/>
    <col min="8455" max="8455" width="8.26953125" style="47" customWidth="1"/>
    <col min="8456" max="8456" width="8.54296875" style="47" customWidth="1"/>
    <col min="8457" max="8457" width="9.453125" style="47" customWidth="1"/>
    <col min="8458" max="8458" width="8.81640625" style="47" customWidth="1"/>
    <col min="8459" max="8459" width="8.1796875" style="47" customWidth="1"/>
    <col min="8460" max="8460" width="8.81640625" style="47" customWidth="1"/>
    <col min="8461" max="8461" width="9" style="47" customWidth="1"/>
    <col min="8462" max="8462" width="9.26953125" style="47" customWidth="1"/>
    <col min="8463" max="8463" width="8.54296875" style="47" customWidth="1"/>
    <col min="8464" max="8464" width="9.26953125" style="47" customWidth="1"/>
    <col min="8465" max="8466" width="8.54296875" style="47" customWidth="1"/>
    <col min="8467" max="8467" width="8.26953125" style="47" customWidth="1"/>
    <col min="8468" max="8468" width="9.453125" style="47" customWidth="1"/>
    <col min="8469" max="8469" width="8.26953125" style="47" customWidth="1"/>
    <col min="8470" max="8470" width="9" style="47" customWidth="1"/>
    <col min="8471" max="8483" width="0" style="47" hidden="1" customWidth="1"/>
    <col min="8484" max="8484" width="9.1796875" style="47"/>
    <col min="8485" max="8485" width="0" style="47" hidden="1" customWidth="1"/>
    <col min="8486" max="8704" width="9.1796875" style="47"/>
    <col min="8705" max="8705" width="7.453125" style="47" customWidth="1"/>
    <col min="8706" max="8706" width="40" style="47" customWidth="1"/>
    <col min="8707" max="8707" width="8.26953125" style="47" customWidth="1"/>
    <col min="8708" max="8708" width="11.453125" style="47" customWidth="1"/>
    <col min="8709" max="8709" width="0" style="47" hidden="1" customWidth="1"/>
    <col min="8710" max="8710" width="8.7265625" style="47" customWidth="1"/>
    <col min="8711" max="8711" width="8.26953125" style="47" customWidth="1"/>
    <col min="8712" max="8712" width="8.54296875" style="47" customWidth="1"/>
    <col min="8713" max="8713" width="9.453125" style="47" customWidth="1"/>
    <col min="8714" max="8714" width="8.81640625" style="47" customWidth="1"/>
    <col min="8715" max="8715" width="8.1796875" style="47" customWidth="1"/>
    <col min="8716" max="8716" width="8.81640625" style="47" customWidth="1"/>
    <col min="8717" max="8717" width="9" style="47" customWidth="1"/>
    <col min="8718" max="8718" width="9.26953125" style="47" customWidth="1"/>
    <col min="8719" max="8719" width="8.54296875" style="47" customWidth="1"/>
    <col min="8720" max="8720" width="9.26953125" style="47" customWidth="1"/>
    <col min="8721" max="8722" width="8.54296875" style="47" customWidth="1"/>
    <col min="8723" max="8723" width="8.26953125" style="47" customWidth="1"/>
    <col min="8724" max="8724" width="9.453125" style="47" customWidth="1"/>
    <col min="8725" max="8725" width="8.26953125" style="47" customWidth="1"/>
    <col min="8726" max="8726" width="9" style="47" customWidth="1"/>
    <col min="8727" max="8739" width="0" style="47" hidden="1" customWidth="1"/>
    <col min="8740" max="8740" width="9.1796875" style="47"/>
    <col min="8741" max="8741" width="0" style="47" hidden="1" customWidth="1"/>
    <col min="8742" max="8960" width="9.1796875" style="47"/>
    <col min="8961" max="8961" width="7.453125" style="47" customWidth="1"/>
    <col min="8962" max="8962" width="40" style="47" customWidth="1"/>
    <col min="8963" max="8963" width="8.26953125" style="47" customWidth="1"/>
    <col min="8964" max="8964" width="11.453125" style="47" customWidth="1"/>
    <col min="8965" max="8965" width="0" style="47" hidden="1" customWidth="1"/>
    <col min="8966" max="8966" width="8.7265625" style="47" customWidth="1"/>
    <col min="8967" max="8967" width="8.26953125" style="47" customWidth="1"/>
    <col min="8968" max="8968" width="8.54296875" style="47" customWidth="1"/>
    <col min="8969" max="8969" width="9.453125" style="47" customWidth="1"/>
    <col min="8970" max="8970" width="8.81640625" style="47" customWidth="1"/>
    <col min="8971" max="8971" width="8.1796875" style="47" customWidth="1"/>
    <col min="8972" max="8972" width="8.81640625" style="47" customWidth="1"/>
    <col min="8973" max="8973" width="9" style="47" customWidth="1"/>
    <col min="8974" max="8974" width="9.26953125" style="47" customWidth="1"/>
    <col min="8975" max="8975" width="8.54296875" style="47" customWidth="1"/>
    <col min="8976" max="8976" width="9.26953125" style="47" customWidth="1"/>
    <col min="8977" max="8978" width="8.54296875" style="47" customWidth="1"/>
    <col min="8979" max="8979" width="8.26953125" style="47" customWidth="1"/>
    <col min="8980" max="8980" width="9.453125" style="47" customWidth="1"/>
    <col min="8981" max="8981" width="8.26953125" style="47" customWidth="1"/>
    <col min="8982" max="8982" width="9" style="47" customWidth="1"/>
    <col min="8983" max="8995" width="0" style="47" hidden="1" customWidth="1"/>
    <col min="8996" max="8996" width="9.1796875" style="47"/>
    <col min="8997" max="8997" width="0" style="47" hidden="1" customWidth="1"/>
    <col min="8998" max="9216" width="9.1796875" style="47"/>
    <col min="9217" max="9217" width="7.453125" style="47" customWidth="1"/>
    <col min="9218" max="9218" width="40" style="47" customWidth="1"/>
    <col min="9219" max="9219" width="8.26953125" style="47" customWidth="1"/>
    <col min="9220" max="9220" width="11.453125" style="47" customWidth="1"/>
    <col min="9221" max="9221" width="0" style="47" hidden="1" customWidth="1"/>
    <col min="9222" max="9222" width="8.7265625" style="47" customWidth="1"/>
    <col min="9223" max="9223" width="8.26953125" style="47" customWidth="1"/>
    <col min="9224" max="9224" width="8.54296875" style="47" customWidth="1"/>
    <col min="9225" max="9225" width="9.453125" style="47" customWidth="1"/>
    <col min="9226" max="9226" width="8.81640625" style="47" customWidth="1"/>
    <col min="9227" max="9227" width="8.1796875" style="47" customWidth="1"/>
    <col min="9228" max="9228" width="8.81640625" style="47" customWidth="1"/>
    <col min="9229" max="9229" width="9" style="47" customWidth="1"/>
    <col min="9230" max="9230" width="9.26953125" style="47" customWidth="1"/>
    <col min="9231" max="9231" width="8.54296875" style="47" customWidth="1"/>
    <col min="9232" max="9232" width="9.26953125" style="47" customWidth="1"/>
    <col min="9233" max="9234" width="8.54296875" style="47" customWidth="1"/>
    <col min="9235" max="9235" width="8.26953125" style="47" customWidth="1"/>
    <col min="9236" max="9236" width="9.453125" style="47" customWidth="1"/>
    <col min="9237" max="9237" width="8.26953125" style="47" customWidth="1"/>
    <col min="9238" max="9238" width="9" style="47" customWidth="1"/>
    <col min="9239" max="9251" width="0" style="47" hidden="1" customWidth="1"/>
    <col min="9252" max="9252" width="9.1796875" style="47"/>
    <col min="9253" max="9253" width="0" style="47" hidden="1" customWidth="1"/>
    <col min="9254" max="9472" width="9.1796875" style="47"/>
    <col min="9473" max="9473" width="7.453125" style="47" customWidth="1"/>
    <col min="9474" max="9474" width="40" style="47" customWidth="1"/>
    <col min="9475" max="9475" width="8.26953125" style="47" customWidth="1"/>
    <col min="9476" max="9476" width="11.453125" style="47" customWidth="1"/>
    <col min="9477" max="9477" width="0" style="47" hidden="1" customWidth="1"/>
    <col min="9478" max="9478" width="8.7265625" style="47" customWidth="1"/>
    <col min="9479" max="9479" width="8.26953125" style="47" customWidth="1"/>
    <col min="9480" max="9480" width="8.54296875" style="47" customWidth="1"/>
    <col min="9481" max="9481" width="9.453125" style="47" customWidth="1"/>
    <col min="9482" max="9482" width="8.81640625" style="47" customWidth="1"/>
    <col min="9483" max="9483" width="8.1796875" style="47" customWidth="1"/>
    <col min="9484" max="9484" width="8.81640625" style="47" customWidth="1"/>
    <col min="9485" max="9485" width="9" style="47" customWidth="1"/>
    <col min="9486" max="9486" width="9.26953125" style="47" customWidth="1"/>
    <col min="9487" max="9487" width="8.54296875" style="47" customWidth="1"/>
    <col min="9488" max="9488" width="9.26953125" style="47" customWidth="1"/>
    <col min="9489" max="9490" width="8.54296875" style="47" customWidth="1"/>
    <col min="9491" max="9491" width="8.26953125" style="47" customWidth="1"/>
    <col min="9492" max="9492" width="9.453125" style="47" customWidth="1"/>
    <col min="9493" max="9493" width="8.26953125" style="47" customWidth="1"/>
    <col min="9494" max="9494" width="9" style="47" customWidth="1"/>
    <col min="9495" max="9507" width="0" style="47" hidden="1" customWidth="1"/>
    <col min="9508" max="9508" width="9.1796875" style="47"/>
    <col min="9509" max="9509" width="0" style="47" hidden="1" customWidth="1"/>
    <col min="9510" max="9728" width="9.1796875" style="47"/>
    <col min="9729" max="9729" width="7.453125" style="47" customWidth="1"/>
    <col min="9730" max="9730" width="40" style="47" customWidth="1"/>
    <col min="9731" max="9731" width="8.26953125" style="47" customWidth="1"/>
    <col min="9732" max="9732" width="11.453125" style="47" customWidth="1"/>
    <col min="9733" max="9733" width="0" style="47" hidden="1" customWidth="1"/>
    <col min="9734" max="9734" width="8.7265625" style="47" customWidth="1"/>
    <col min="9735" max="9735" width="8.26953125" style="47" customWidth="1"/>
    <col min="9736" max="9736" width="8.54296875" style="47" customWidth="1"/>
    <col min="9737" max="9737" width="9.453125" style="47" customWidth="1"/>
    <col min="9738" max="9738" width="8.81640625" style="47" customWidth="1"/>
    <col min="9739" max="9739" width="8.1796875" style="47" customWidth="1"/>
    <col min="9740" max="9740" width="8.81640625" style="47" customWidth="1"/>
    <col min="9741" max="9741" width="9" style="47" customWidth="1"/>
    <col min="9742" max="9742" width="9.26953125" style="47" customWidth="1"/>
    <col min="9743" max="9743" width="8.54296875" style="47" customWidth="1"/>
    <col min="9744" max="9744" width="9.26953125" style="47" customWidth="1"/>
    <col min="9745" max="9746" width="8.54296875" style="47" customWidth="1"/>
    <col min="9747" max="9747" width="8.26953125" style="47" customWidth="1"/>
    <col min="9748" max="9748" width="9.453125" style="47" customWidth="1"/>
    <col min="9749" max="9749" width="8.26953125" style="47" customWidth="1"/>
    <col min="9750" max="9750" width="9" style="47" customWidth="1"/>
    <col min="9751" max="9763" width="0" style="47" hidden="1" customWidth="1"/>
    <col min="9764" max="9764" width="9.1796875" style="47"/>
    <col min="9765" max="9765" width="0" style="47" hidden="1" customWidth="1"/>
    <col min="9766" max="9984" width="9.1796875" style="47"/>
    <col min="9985" max="9985" width="7.453125" style="47" customWidth="1"/>
    <col min="9986" max="9986" width="40" style="47" customWidth="1"/>
    <col min="9987" max="9987" width="8.26953125" style="47" customWidth="1"/>
    <col min="9988" max="9988" width="11.453125" style="47" customWidth="1"/>
    <col min="9989" max="9989" width="0" style="47" hidden="1" customWidth="1"/>
    <col min="9990" max="9990" width="8.7265625" style="47" customWidth="1"/>
    <col min="9991" max="9991" width="8.26953125" style="47" customWidth="1"/>
    <col min="9992" max="9992" width="8.54296875" style="47" customWidth="1"/>
    <col min="9993" max="9993" width="9.453125" style="47" customWidth="1"/>
    <col min="9994" max="9994" width="8.81640625" style="47" customWidth="1"/>
    <col min="9995" max="9995" width="8.1796875" style="47" customWidth="1"/>
    <col min="9996" max="9996" width="8.81640625" style="47" customWidth="1"/>
    <col min="9997" max="9997" width="9" style="47" customWidth="1"/>
    <col min="9998" max="9998" width="9.26953125" style="47" customWidth="1"/>
    <col min="9999" max="9999" width="8.54296875" style="47" customWidth="1"/>
    <col min="10000" max="10000" width="9.26953125" style="47" customWidth="1"/>
    <col min="10001" max="10002" width="8.54296875" style="47" customWidth="1"/>
    <col min="10003" max="10003" width="8.26953125" style="47" customWidth="1"/>
    <col min="10004" max="10004" width="9.453125" style="47" customWidth="1"/>
    <col min="10005" max="10005" width="8.26953125" style="47" customWidth="1"/>
    <col min="10006" max="10006" width="9" style="47" customWidth="1"/>
    <col min="10007" max="10019" width="0" style="47" hidden="1" customWidth="1"/>
    <col min="10020" max="10020" width="9.1796875" style="47"/>
    <col min="10021" max="10021" width="0" style="47" hidden="1" customWidth="1"/>
    <col min="10022" max="10240" width="9.1796875" style="47"/>
    <col min="10241" max="10241" width="7.453125" style="47" customWidth="1"/>
    <col min="10242" max="10242" width="40" style="47" customWidth="1"/>
    <col min="10243" max="10243" width="8.26953125" style="47" customWidth="1"/>
    <col min="10244" max="10244" width="11.453125" style="47" customWidth="1"/>
    <col min="10245" max="10245" width="0" style="47" hidden="1" customWidth="1"/>
    <col min="10246" max="10246" width="8.7265625" style="47" customWidth="1"/>
    <col min="10247" max="10247" width="8.26953125" style="47" customWidth="1"/>
    <col min="10248" max="10248" width="8.54296875" style="47" customWidth="1"/>
    <col min="10249" max="10249" width="9.453125" style="47" customWidth="1"/>
    <col min="10250" max="10250" width="8.81640625" style="47" customWidth="1"/>
    <col min="10251" max="10251" width="8.1796875" style="47" customWidth="1"/>
    <col min="10252" max="10252" width="8.81640625" style="47" customWidth="1"/>
    <col min="10253" max="10253" width="9" style="47" customWidth="1"/>
    <col min="10254" max="10254" width="9.26953125" style="47" customWidth="1"/>
    <col min="10255" max="10255" width="8.54296875" style="47" customWidth="1"/>
    <col min="10256" max="10256" width="9.26953125" style="47" customWidth="1"/>
    <col min="10257" max="10258" width="8.54296875" style="47" customWidth="1"/>
    <col min="10259" max="10259" width="8.26953125" style="47" customWidth="1"/>
    <col min="10260" max="10260" width="9.453125" style="47" customWidth="1"/>
    <col min="10261" max="10261" width="8.26953125" style="47" customWidth="1"/>
    <col min="10262" max="10262" width="9" style="47" customWidth="1"/>
    <col min="10263" max="10275" width="0" style="47" hidden="1" customWidth="1"/>
    <col min="10276" max="10276" width="9.1796875" style="47"/>
    <col min="10277" max="10277" width="0" style="47" hidden="1" customWidth="1"/>
    <col min="10278" max="10496" width="9.1796875" style="47"/>
    <col min="10497" max="10497" width="7.453125" style="47" customWidth="1"/>
    <col min="10498" max="10498" width="40" style="47" customWidth="1"/>
    <col min="10499" max="10499" width="8.26953125" style="47" customWidth="1"/>
    <col min="10500" max="10500" width="11.453125" style="47" customWidth="1"/>
    <col min="10501" max="10501" width="0" style="47" hidden="1" customWidth="1"/>
    <col min="10502" max="10502" width="8.7265625" style="47" customWidth="1"/>
    <col min="10503" max="10503" width="8.26953125" style="47" customWidth="1"/>
    <col min="10504" max="10504" width="8.54296875" style="47" customWidth="1"/>
    <col min="10505" max="10505" width="9.453125" style="47" customWidth="1"/>
    <col min="10506" max="10506" width="8.81640625" style="47" customWidth="1"/>
    <col min="10507" max="10507" width="8.1796875" style="47" customWidth="1"/>
    <col min="10508" max="10508" width="8.81640625" style="47" customWidth="1"/>
    <col min="10509" max="10509" width="9" style="47" customWidth="1"/>
    <col min="10510" max="10510" width="9.26953125" style="47" customWidth="1"/>
    <col min="10511" max="10511" width="8.54296875" style="47" customWidth="1"/>
    <col min="10512" max="10512" width="9.26953125" style="47" customWidth="1"/>
    <col min="10513" max="10514" width="8.54296875" style="47" customWidth="1"/>
    <col min="10515" max="10515" width="8.26953125" style="47" customWidth="1"/>
    <col min="10516" max="10516" width="9.453125" style="47" customWidth="1"/>
    <col min="10517" max="10517" width="8.26953125" style="47" customWidth="1"/>
    <col min="10518" max="10518" width="9" style="47" customWidth="1"/>
    <col min="10519" max="10531" width="0" style="47" hidden="1" customWidth="1"/>
    <col min="10532" max="10532" width="9.1796875" style="47"/>
    <col min="10533" max="10533" width="0" style="47" hidden="1" customWidth="1"/>
    <col min="10534" max="10752" width="9.1796875" style="47"/>
    <col min="10753" max="10753" width="7.453125" style="47" customWidth="1"/>
    <col min="10754" max="10754" width="40" style="47" customWidth="1"/>
    <col min="10755" max="10755" width="8.26953125" style="47" customWidth="1"/>
    <col min="10756" max="10756" width="11.453125" style="47" customWidth="1"/>
    <col min="10757" max="10757" width="0" style="47" hidden="1" customWidth="1"/>
    <col min="10758" max="10758" width="8.7265625" style="47" customWidth="1"/>
    <col min="10759" max="10759" width="8.26953125" style="47" customWidth="1"/>
    <col min="10760" max="10760" width="8.54296875" style="47" customWidth="1"/>
    <col min="10761" max="10761" width="9.453125" style="47" customWidth="1"/>
    <col min="10762" max="10762" width="8.81640625" style="47" customWidth="1"/>
    <col min="10763" max="10763" width="8.1796875" style="47" customWidth="1"/>
    <col min="10764" max="10764" width="8.81640625" style="47" customWidth="1"/>
    <col min="10765" max="10765" width="9" style="47" customWidth="1"/>
    <col min="10766" max="10766" width="9.26953125" style="47" customWidth="1"/>
    <col min="10767" max="10767" width="8.54296875" style="47" customWidth="1"/>
    <col min="10768" max="10768" width="9.26953125" style="47" customWidth="1"/>
    <col min="10769" max="10770" width="8.54296875" style="47" customWidth="1"/>
    <col min="10771" max="10771" width="8.26953125" style="47" customWidth="1"/>
    <col min="10772" max="10772" width="9.453125" style="47" customWidth="1"/>
    <col min="10773" max="10773" width="8.26953125" style="47" customWidth="1"/>
    <col min="10774" max="10774" width="9" style="47" customWidth="1"/>
    <col min="10775" max="10787" width="0" style="47" hidden="1" customWidth="1"/>
    <col min="10788" max="10788" width="9.1796875" style="47"/>
    <col min="10789" max="10789" width="0" style="47" hidden="1" customWidth="1"/>
    <col min="10790" max="11008" width="9.1796875" style="47"/>
    <col min="11009" max="11009" width="7.453125" style="47" customWidth="1"/>
    <col min="11010" max="11010" width="40" style="47" customWidth="1"/>
    <col min="11011" max="11011" width="8.26953125" style="47" customWidth="1"/>
    <col min="11012" max="11012" width="11.453125" style="47" customWidth="1"/>
    <col min="11013" max="11013" width="0" style="47" hidden="1" customWidth="1"/>
    <col min="11014" max="11014" width="8.7265625" style="47" customWidth="1"/>
    <col min="11015" max="11015" width="8.26953125" style="47" customWidth="1"/>
    <col min="11016" max="11016" width="8.54296875" style="47" customWidth="1"/>
    <col min="11017" max="11017" width="9.453125" style="47" customWidth="1"/>
    <col min="11018" max="11018" width="8.81640625" style="47" customWidth="1"/>
    <col min="11019" max="11019" width="8.1796875" style="47" customWidth="1"/>
    <col min="11020" max="11020" width="8.81640625" style="47" customWidth="1"/>
    <col min="11021" max="11021" width="9" style="47" customWidth="1"/>
    <col min="11022" max="11022" width="9.26953125" style="47" customWidth="1"/>
    <col min="11023" max="11023" width="8.54296875" style="47" customWidth="1"/>
    <col min="11024" max="11024" width="9.26953125" style="47" customWidth="1"/>
    <col min="11025" max="11026" width="8.54296875" style="47" customWidth="1"/>
    <col min="11027" max="11027" width="8.26953125" style="47" customWidth="1"/>
    <col min="11028" max="11028" width="9.453125" style="47" customWidth="1"/>
    <col min="11029" max="11029" width="8.26953125" style="47" customWidth="1"/>
    <col min="11030" max="11030" width="9" style="47" customWidth="1"/>
    <col min="11031" max="11043" width="0" style="47" hidden="1" customWidth="1"/>
    <col min="11044" max="11044" width="9.1796875" style="47"/>
    <col min="11045" max="11045" width="0" style="47" hidden="1" customWidth="1"/>
    <col min="11046" max="11264" width="9.1796875" style="47"/>
    <col min="11265" max="11265" width="7.453125" style="47" customWidth="1"/>
    <col min="11266" max="11266" width="40" style="47" customWidth="1"/>
    <col min="11267" max="11267" width="8.26953125" style="47" customWidth="1"/>
    <col min="11268" max="11268" width="11.453125" style="47" customWidth="1"/>
    <col min="11269" max="11269" width="0" style="47" hidden="1" customWidth="1"/>
    <col min="11270" max="11270" width="8.7265625" style="47" customWidth="1"/>
    <col min="11271" max="11271" width="8.26953125" style="47" customWidth="1"/>
    <col min="11272" max="11272" width="8.54296875" style="47" customWidth="1"/>
    <col min="11273" max="11273" width="9.453125" style="47" customWidth="1"/>
    <col min="11274" max="11274" width="8.81640625" style="47" customWidth="1"/>
    <col min="11275" max="11275" width="8.1796875" style="47" customWidth="1"/>
    <col min="11276" max="11276" width="8.81640625" style="47" customWidth="1"/>
    <col min="11277" max="11277" width="9" style="47" customWidth="1"/>
    <col min="11278" max="11278" width="9.26953125" style="47" customWidth="1"/>
    <col min="11279" max="11279" width="8.54296875" style="47" customWidth="1"/>
    <col min="11280" max="11280" width="9.26953125" style="47" customWidth="1"/>
    <col min="11281" max="11282" width="8.54296875" style="47" customWidth="1"/>
    <col min="11283" max="11283" width="8.26953125" style="47" customWidth="1"/>
    <col min="11284" max="11284" width="9.453125" style="47" customWidth="1"/>
    <col min="11285" max="11285" width="8.26953125" style="47" customWidth="1"/>
    <col min="11286" max="11286" width="9" style="47" customWidth="1"/>
    <col min="11287" max="11299" width="0" style="47" hidden="1" customWidth="1"/>
    <col min="11300" max="11300" width="9.1796875" style="47"/>
    <col min="11301" max="11301" width="0" style="47" hidden="1" customWidth="1"/>
    <col min="11302" max="11520" width="9.1796875" style="47"/>
    <col min="11521" max="11521" width="7.453125" style="47" customWidth="1"/>
    <col min="11522" max="11522" width="40" style="47" customWidth="1"/>
    <col min="11523" max="11523" width="8.26953125" style="47" customWidth="1"/>
    <col min="11524" max="11524" width="11.453125" style="47" customWidth="1"/>
    <col min="11525" max="11525" width="0" style="47" hidden="1" customWidth="1"/>
    <col min="11526" max="11526" width="8.7265625" style="47" customWidth="1"/>
    <col min="11527" max="11527" width="8.26953125" style="47" customWidth="1"/>
    <col min="11528" max="11528" width="8.54296875" style="47" customWidth="1"/>
    <col min="11529" max="11529" width="9.453125" style="47" customWidth="1"/>
    <col min="11530" max="11530" width="8.81640625" style="47" customWidth="1"/>
    <col min="11531" max="11531" width="8.1796875" style="47" customWidth="1"/>
    <col min="11532" max="11532" width="8.81640625" style="47" customWidth="1"/>
    <col min="11533" max="11533" width="9" style="47" customWidth="1"/>
    <col min="11534" max="11534" width="9.26953125" style="47" customWidth="1"/>
    <col min="11535" max="11535" width="8.54296875" style="47" customWidth="1"/>
    <col min="11536" max="11536" width="9.26953125" style="47" customWidth="1"/>
    <col min="11537" max="11538" width="8.54296875" style="47" customWidth="1"/>
    <col min="11539" max="11539" width="8.26953125" style="47" customWidth="1"/>
    <col min="11540" max="11540" width="9.453125" style="47" customWidth="1"/>
    <col min="11541" max="11541" width="8.26953125" style="47" customWidth="1"/>
    <col min="11542" max="11542" width="9" style="47" customWidth="1"/>
    <col min="11543" max="11555" width="0" style="47" hidden="1" customWidth="1"/>
    <col min="11556" max="11556" width="9.1796875" style="47"/>
    <col min="11557" max="11557" width="0" style="47" hidden="1" customWidth="1"/>
    <col min="11558" max="11776" width="9.1796875" style="47"/>
    <col min="11777" max="11777" width="7.453125" style="47" customWidth="1"/>
    <col min="11778" max="11778" width="40" style="47" customWidth="1"/>
    <col min="11779" max="11779" width="8.26953125" style="47" customWidth="1"/>
    <col min="11780" max="11780" width="11.453125" style="47" customWidth="1"/>
    <col min="11781" max="11781" width="0" style="47" hidden="1" customWidth="1"/>
    <col min="11782" max="11782" width="8.7265625" style="47" customWidth="1"/>
    <col min="11783" max="11783" width="8.26953125" style="47" customWidth="1"/>
    <col min="11784" max="11784" width="8.54296875" style="47" customWidth="1"/>
    <col min="11785" max="11785" width="9.453125" style="47" customWidth="1"/>
    <col min="11786" max="11786" width="8.81640625" style="47" customWidth="1"/>
    <col min="11787" max="11787" width="8.1796875" style="47" customWidth="1"/>
    <col min="11788" max="11788" width="8.81640625" style="47" customWidth="1"/>
    <col min="11789" max="11789" width="9" style="47" customWidth="1"/>
    <col min="11790" max="11790" width="9.26953125" style="47" customWidth="1"/>
    <col min="11791" max="11791" width="8.54296875" style="47" customWidth="1"/>
    <col min="11792" max="11792" width="9.26953125" style="47" customWidth="1"/>
    <col min="11793" max="11794" width="8.54296875" style="47" customWidth="1"/>
    <col min="11795" max="11795" width="8.26953125" style="47" customWidth="1"/>
    <col min="11796" max="11796" width="9.453125" style="47" customWidth="1"/>
    <col min="11797" max="11797" width="8.26953125" style="47" customWidth="1"/>
    <col min="11798" max="11798" width="9" style="47" customWidth="1"/>
    <col min="11799" max="11811" width="0" style="47" hidden="1" customWidth="1"/>
    <col min="11812" max="11812" width="9.1796875" style="47"/>
    <col min="11813" max="11813" width="0" style="47" hidden="1" customWidth="1"/>
    <col min="11814" max="12032" width="9.1796875" style="47"/>
    <col min="12033" max="12033" width="7.453125" style="47" customWidth="1"/>
    <col min="12034" max="12034" width="40" style="47" customWidth="1"/>
    <col min="12035" max="12035" width="8.26953125" style="47" customWidth="1"/>
    <col min="12036" max="12036" width="11.453125" style="47" customWidth="1"/>
    <col min="12037" max="12037" width="0" style="47" hidden="1" customWidth="1"/>
    <col min="12038" max="12038" width="8.7265625" style="47" customWidth="1"/>
    <col min="12039" max="12039" width="8.26953125" style="47" customWidth="1"/>
    <col min="12040" max="12040" width="8.54296875" style="47" customWidth="1"/>
    <col min="12041" max="12041" width="9.453125" style="47" customWidth="1"/>
    <col min="12042" max="12042" width="8.81640625" style="47" customWidth="1"/>
    <col min="12043" max="12043" width="8.1796875" style="47" customWidth="1"/>
    <col min="12044" max="12044" width="8.81640625" style="47" customWidth="1"/>
    <col min="12045" max="12045" width="9" style="47" customWidth="1"/>
    <col min="12046" max="12046" width="9.26953125" style="47" customWidth="1"/>
    <col min="12047" max="12047" width="8.54296875" style="47" customWidth="1"/>
    <col min="12048" max="12048" width="9.26953125" style="47" customWidth="1"/>
    <col min="12049" max="12050" width="8.54296875" style="47" customWidth="1"/>
    <col min="12051" max="12051" width="8.26953125" style="47" customWidth="1"/>
    <col min="12052" max="12052" width="9.453125" style="47" customWidth="1"/>
    <col min="12053" max="12053" width="8.26953125" style="47" customWidth="1"/>
    <col min="12054" max="12054" width="9" style="47" customWidth="1"/>
    <col min="12055" max="12067" width="0" style="47" hidden="1" customWidth="1"/>
    <col min="12068" max="12068" width="9.1796875" style="47"/>
    <col min="12069" max="12069" width="0" style="47" hidden="1" customWidth="1"/>
    <col min="12070" max="12288" width="9.1796875" style="47"/>
    <col min="12289" max="12289" width="7.453125" style="47" customWidth="1"/>
    <col min="12290" max="12290" width="40" style="47" customWidth="1"/>
    <col min="12291" max="12291" width="8.26953125" style="47" customWidth="1"/>
    <col min="12292" max="12292" width="11.453125" style="47" customWidth="1"/>
    <col min="12293" max="12293" width="0" style="47" hidden="1" customWidth="1"/>
    <col min="12294" max="12294" width="8.7265625" style="47" customWidth="1"/>
    <col min="12295" max="12295" width="8.26953125" style="47" customWidth="1"/>
    <col min="12296" max="12296" width="8.54296875" style="47" customWidth="1"/>
    <col min="12297" max="12297" width="9.453125" style="47" customWidth="1"/>
    <col min="12298" max="12298" width="8.81640625" style="47" customWidth="1"/>
    <col min="12299" max="12299" width="8.1796875" style="47" customWidth="1"/>
    <col min="12300" max="12300" width="8.81640625" style="47" customWidth="1"/>
    <col min="12301" max="12301" width="9" style="47" customWidth="1"/>
    <col min="12302" max="12302" width="9.26953125" style="47" customWidth="1"/>
    <col min="12303" max="12303" width="8.54296875" style="47" customWidth="1"/>
    <col min="12304" max="12304" width="9.26953125" style="47" customWidth="1"/>
    <col min="12305" max="12306" width="8.54296875" style="47" customWidth="1"/>
    <col min="12307" max="12307" width="8.26953125" style="47" customWidth="1"/>
    <col min="12308" max="12308" width="9.453125" style="47" customWidth="1"/>
    <col min="12309" max="12309" width="8.26953125" style="47" customWidth="1"/>
    <col min="12310" max="12310" width="9" style="47" customWidth="1"/>
    <col min="12311" max="12323" width="0" style="47" hidden="1" customWidth="1"/>
    <col min="12324" max="12324" width="9.1796875" style="47"/>
    <col min="12325" max="12325" width="0" style="47" hidden="1" customWidth="1"/>
    <col min="12326" max="12544" width="9.1796875" style="47"/>
    <col min="12545" max="12545" width="7.453125" style="47" customWidth="1"/>
    <col min="12546" max="12546" width="40" style="47" customWidth="1"/>
    <col min="12547" max="12547" width="8.26953125" style="47" customWidth="1"/>
    <col min="12548" max="12548" width="11.453125" style="47" customWidth="1"/>
    <col min="12549" max="12549" width="0" style="47" hidden="1" customWidth="1"/>
    <col min="12550" max="12550" width="8.7265625" style="47" customWidth="1"/>
    <col min="12551" max="12551" width="8.26953125" style="47" customWidth="1"/>
    <col min="12552" max="12552" width="8.54296875" style="47" customWidth="1"/>
    <col min="12553" max="12553" width="9.453125" style="47" customWidth="1"/>
    <col min="12554" max="12554" width="8.81640625" style="47" customWidth="1"/>
    <col min="12555" max="12555" width="8.1796875" style="47" customWidth="1"/>
    <col min="12556" max="12556" width="8.81640625" style="47" customWidth="1"/>
    <col min="12557" max="12557" width="9" style="47" customWidth="1"/>
    <col min="12558" max="12558" width="9.26953125" style="47" customWidth="1"/>
    <col min="12559" max="12559" width="8.54296875" style="47" customWidth="1"/>
    <col min="12560" max="12560" width="9.26953125" style="47" customWidth="1"/>
    <col min="12561" max="12562" width="8.54296875" style="47" customWidth="1"/>
    <col min="12563" max="12563" width="8.26953125" style="47" customWidth="1"/>
    <col min="12564" max="12564" width="9.453125" style="47" customWidth="1"/>
    <col min="12565" max="12565" width="8.26953125" style="47" customWidth="1"/>
    <col min="12566" max="12566" width="9" style="47" customWidth="1"/>
    <col min="12567" max="12579" width="0" style="47" hidden="1" customWidth="1"/>
    <col min="12580" max="12580" width="9.1796875" style="47"/>
    <col min="12581" max="12581" width="0" style="47" hidden="1" customWidth="1"/>
    <col min="12582" max="12800" width="9.1796875" style="47"/>
    <col min="12801" max="12801" width="7.453125" style="47" customWidth="1"/>
    <col min="12802" max="12802" width="40" style="47" customWidth="1"/>
    <col min="12803" max="12803" width="8.26953125" style="47" customWidth="1"/>
    <col min="12804" max="12804" width="11.453125" style="47" customWidth="1"/>
    <col min="12805" max="12805" width="0" style="47" hidden="1" customWidth="1"/>
    <col min="12806" max="12806" width="8.7265625" style="47" customWidth="1"/>
    <col min="12807" max="12807" width="8.26953125" style="47" customWidth="1"/>
    <col min="12808" max="12808" width="8.54296875" style="47" customWidth="1"/>
    <col min="12809" max="12809" width="9.453125" style="47" customWidth="1"/>
    <col min="12810" max="12810" width="8.81640625" style="47" customWidth="1"/>
    <col min="12811" max="12811" width="8.1796875" style="47" customWidth="1"/>
    <col min="12812" max="12812" width="8.81640625" style="47" customWidth="1"/>
    <col min="12813" max="12813" width="9" style="47" customWidth="1"/>
    <col min="12814" max="12814" width="9.26953125" style="47" customWidth="1"/>
    <col min="12815" max="12815" width="8.54296875" style="47" customWidth="1"/>
    <col min="12816" max="12816" width="9.26953125" style="47" customWidth="1"/>
    <col min="12817" max="12818" width="8.54296875" style="47" customWidth="1"/>
    <col min="12819" max="12819" width="8.26953125" style="47" customWidth="1"/>
    <col min="12820" max="12820" width="9.453125" style="47" customWidth="1"/>
    <col min="12821" max="12821" width="8.26953125" style="47" customWidth="1"/>
    <col min="12822" max="12822" width="9" style="47" customWidth="1"/>
    <col min="12823" max="12835" width="0" style="47" hidden="1" customWidth="1"/>
    <col min="12836" max="12836" width="9.1796875" style="47"/>
    <col min="12837" max="12837" width="0" style="47" hidden="1" customWidth="1"/>
    <col min="12838" max="13056" width="9.1796875" style="47"/>
    <col min="13057" max="13057" width="7.453125" style="47" customWidth="1"/>
    <col min="13058" max="13058" width="40" style="47" customWidth="1"/>
    <col min="13059" max="13059" width="8.26953125" style="47" customWidth="1"/>
    <col min="13060" max="13060" width="11.453125" style="47" customWidth="1"/>
    <col min="13061" max="13061" width="0" style="47" hidden="1" customWidth="1"/>
    <col min="13062" max="13062" width="8.7265625" style="47" customWidth="1"/>
    <col min="13063" max="13063" width="8.26953125" style="47" customWidth="1"/>
    <col min="13064" max="13064" width="8.54296875" style="47" customWidth="1"/>
    <col min="13065" max="13065" width="9.453125" style="47" customWidth="1"/>
    <col min="13066" max="13066" width="8.81640625" style="47" customWidth="1"/>
    <col min="13067" max="13067" width="8.1796875" style="47" customWidth="1"/>
    <col min="13068" max="13068" width="8.81640625" style="47" customWidth="1"/>
    <col min="13069" max="13069" width="9" style="47" customWidth="1"/>
    <col min="13070" max="13070" width="9.26953125" style="47" customWidth="1"/>
    <col min="13071" max="13071" width="8.54296875" style="47" customWidth="1"/>
    <col min="13072" max="13072" width="9.26953125" style="47" customWidth="1"/>
    <col min="13073" max="13074" width="8.54296875" style="47" customWidth="1"/>
    <col min="13075" max="13075" width="8.26953125" style="47" customWidth="1"/>
    <col min="13076" max="13076" width="9.453125" style="47" customWidth="1"/>
    <col min="13077" max="13077" width="8.26953125" style="47" customWidth="1"/>
    <col min="13078" max="13078" width="9" style="47" customWidth="1"/>
    <col min="13079" max="13091" width="0" style="47" hidden="1" customWidth="1"/>
    <col min="13092" max="13092" width="9.1796875" style="47"/>
    <col min="13093" max="13093" width="0" style="47" hidden="1" customWidth="1"/>
    <col min="13094" max="13312" width="9.1796875" style="47"/>
    <col min="13313" max="13313" width="7.453125" style="47" customWidth="1"/>
    <col min="13314" max="13314" width="40" style="47" customWidth="1"/>
    <col min="13315" max="13315" width="8.26953125" style="47" customWidth="1"/>
    <col min="13316" max="13316" width="11.453125" style="47" customWidth="1"/>
    <col min="13317" max="13317" width="0" style="47" hidden="1" customWidth="1"/>
    <col min="13318" max="13318" width="8.7265625" style="47" customWidth="1"/>
    <col min="13319" max="13319" width="8.26953125" style="47" customWidth="1"/>
    <col min="13320" max="13320" width="8.54296875" style="47" customWidth="1"/>
    <col min="13321" max="13321" width="9.453125" style="47" customWidth="1"/>
    <col min="13322" max="13322" width="8.81640625" style="47" customWidth="1"/>
    <col min="13323" max="13323" width="8.1796875" style="47" customWidth="1"/>
    <col min="13324" max="13324" width="8.81640625" style="47" customWidth="1"/>
    <col min="13325" max="13325" width="9" style="47" customWidth="1"/>
    <col min="13326" max="13326" width="9.26953125" style="47" customWidth="1"/>
    <col min="13327" max="13327" width="8.54296875" style="47" customWidth="1"/>
    <col min="13328" max="13328" width="9.26953125" style="47" customWidth="1"/>
    <col min="13329" max="13330" width="8.54296875" style="47" customWidth="1"/>
    <col min="13331" max="13331" width="8.26953125" style="47" customWidth="1"/>
    <col min="13332" max="13332" width="9.453125" style="47" customWidth="1"/>
    <col min="13333" max="13333" width="8.26953125" style="47" customWidth="1"/>
    <col min="13334" max="13334" width="9" style="47" customWidth="1"/>
    <col min="13335" max="13347" width="0" style="47" hidden="1" customWidth="1"/>
    <col min="13348" max="13348" width="9.1796875" style="47"/>
    <col min="13349" max="13349" width="0" style="47" hidden="1" customWidth="1"/>
    <col min="13350" max="13568" width="9.1796875" style="47"/>
    <col min="13569" max="13569" width="7.453125" style="47" customWidth="1"/>
    <col min="13570" max="13570" width="40" style="47" customWidth="1"/>
    <col min="13571" max="13571" width="8.26953125" style="47" customWidth="1"/>
    <col min="13572" max="13572" width="11.453125" style="47" customWidth="1"/>
    <col min="13573" max="13573" width="0" style="47" hidden="1" customWidth="1"/>
    <col min="13574" max="13574" width="8.7265625" style="47" customWidth="1"/>
    <col min="13575" max="13575" width="8.26953125" style="47" customWidth="1"/>
    <col min="13576" max="13576" width="8.54296875" style="47" customWidth="1"/>
    <col min="13577" max="13577" width="9.453125" style="47" customWidth="1"/>
    <col min="13578" max="13578" width="8.81640625" style="47" customWidth="1"/>
    <col min="13579" max="13579" width="8.1796875" style="47" customWidth="1"/>
    <col min="13580" max="13580" width="8.81640625" style="47" customWidth="1"/>
    <col min="13581" max="13581" width="9" style="47" customWidth="1"/>
    <col min="13582" max="13582" width="9.26953125" style="47" customWidth="1"/>
    <col min="13583" max="13583" width="8.54296875" style="47" customWidth="1"/>
    <col min="13584" max="13584" width="9.26953125" style="47" customWidth="1"/>
    <col min="13585" max="13586" width="8.54296875" style="47" customWidth="1"/>
    <col min="13587" max="13587" width="8.26953125" style="47" customWidth="1"/>
    <col min="13588" max="13588" width="9.453125" style="47" customWidth="1"/>
    <col min="13589" max="13589" width="8.26953125" style="47" customWidth="1"/>
    <col min="13590" max="13590" width="9" style="47" customWidth="1"/>
    <col min="13591" max="13603" width="0" style="47" hidden="1" customWidth="1"/>
    <col min="13604" max="13604" width="9.1796875" style="47"/>
    <col min="13605" max="13605" width="0" style="47" hidden="1" customWidth="1"/>
    <col min="13606" max="13824" width="9.1796875" style="47"/>
    <col min="13825" max="13825" width="7.453125" style="47" customWidth="1"/>
    <col min="13826" max="13826" width="40" style="47" customWidth="1"/>
    <col min="13827" max="13827" width="8.26953125" style="47" customWidth="1"/>
    <col min="13828" max="13828" width="11.453125" style="47" customWidth="1"/>
    <col min="13829" max="13829" width="0" style="47" hidden="1" customWidth="1"/>
    <col min="13830" max="13830" width="8.7265625" style="47" customWidth="1"/>
    <col min="13831" max="13831" width="8.26953125" style="47" customWidth="1"/>
    <col min="13832" max="13832" width="8.54296875" style="47" customWidth="1"/>
    <col min="13833" max="13833" width="9.453125" style="47" customWidth="1"/>
    <col min="13834" max="13834" width="8.81640625" style="47" customWidth="1"/>
    <col min="13835" max="13835" width="8.1796875" style="47" customWidth="1"/>
    <col min="13836" max="13836" width="8.81640625" style="47" customWidth="1"/>
    <col min="13837" max="13837" width="9" style="47" customWidth="1"/>
    <col min="13838" max="13838" width="9.26953125" style="47" customWidth="1"/>
    <col min="13839" max="13839" width="8.54296875" style="47" customWidth="1"/>
    <col min="13840" max="13840" width="9.26953125" style="47" customWidth="1"/>
    <col min="13841" max="13842" width="8.54296875" style="47" customWidth="1"/>
    <col min="13843" max="13843" width="8.26953125" style="47" customWidth="1"/>
    <col min="13844" max="13844" width="9.453125" style="47" customWidth="1"/>
    <col min="13845" max="13845" width="8.26953125" style="47" customWidth="1"/>
    <col min="13846" max="13846" width="9" style="47" customWidth="1"/>
    <col min="13847" max="13859" width="0" style="47" hidden="1" customWidth="1"/>
    <col min="13860" max="13860" width="9.1796875" style="47"/>
    <col min="13861" max="13861" width="0" style="47" hidden="1" customWidth="1"/>
    <col min="13862" max="14080" width="9.1796875" style="47"/>
    <col min="14081" max="14081" width="7.453125" style="47" customWidth="1"/>
    <col min="14082" max="14082" width="40" style="47" customWidth="1"/>
    <col min="14083" max="14083" width="8.26953125" style="47" customWidth="1"/>
    <col min="14084" max="14084" width="11.453125" style="47" customWidth="1"/>
    <col min="14085" max="14085" width="0" style="47" hidden="1" customWidth="1"/>
    <col min="14086" max="14086" width="8.7265625" style="47" customWidth="1"/>
    <col min="14087" max="14087" width="8.26953125" style="47" customWidth="1"/>
    <col min="14088" max="14088" width="8.54296875" style="47" customWidth="1"/>
    <col min="14089" max="14089" width="9.453125" style="47" customWidth="1"/>
    <col min="14090" max="14090" width="8.81640625" style="47" customWidth="1"/>
    <col min="14091" max="14091" width="8.1796875" style="47" customWidth="1"/>
    <col min="14092" max="14092" width="8.81640625" style="47" customWidth="1"/>
    <col min="14093" max="14093" width="9" style="47" customWidth="1"/>
    <col min="14094" max="14094" width="9.26953125" style="47" customWidth="1"/>
    <col min="14095" max="14095" width="8.54296875" style="47" customWidth="1"/>
    <col min="14096" max="14096" width="9.26953125" style="47" customWidth="1"/>
    <col min="14097" max="14098" width="8.54296875" style="47" customWidth="1"/>
    <col min="14099" max="14099" width="8.26953125" style="47" customWidth="1"/>
    <col min="14100" max="14100" width="9.453125" style="47" customWidth="1"/>
    <col min="14101" max="14101" width="8.26953125" style="47" customWidth="1"/>
    <col min="14102" max="14102" width="9" style="47" customWidth="1"/>
    <col min="14103" max="14115" width="0" style="47" hidden="1" customWidth="1"/>
    <col min="14116" max="14116" width="9.1796875" style="47"/>
    <col min="14117" max="14117" width="0" style="47" hidden="1" customWidth="1"/>
    <col min="14118" max="14336" width="9.1796875" style="47"/>
    <col min="14337" max="14337" width="7.453125" style="47" customWidth="1"/>
    <col min="14338" max="14338" width="40" style="47" customWidth="1"/>
    <col min="14339" max="14339" width="8.26953125" style="47" customWidth="1"/>
    <col min="14340" max="14340" width="11.453125" style="47" customWidth="1"/>
    <col min="14341" max="14341" width="0" style="47" hidden="1" customWidth="1"/>
    <col min="14342" max="14342" width="8.7265625" style="47" customWidth="1"/>
    <col min="14343" max="14343" width="8.26953125" style="47" customWidth="1"/>
    <col min="14344" max="14344" width="8.54296875" style="47" customWidth="1"/>
    <col min="14345" max="14345" width="9.453125" style="47" customWidth="1"/>
    <col min="14346" max="14346" width="8.81640625" style="47" customWidth="1"/>
    <col min="14347" max="14347" width="8.1796875" style="47" customWidth="1"/>
    <col min="14348" max="14348" width="8.81640625" style="47" customWidth="1"/>
    <col min="14349" max="14349" width="9" style="47" customWidth="1"/>
    <col min="14350" max="14350" width="9.26953125" style="47" customWidth="1"/>
    <col min="14351" max="14351" width="8.54296875" style="47" customWidth="1"/>
    <col min="14352" max="14352" width="9.26953125" style="47" customWidth="1"/>
    <col min="14353" max="14354" width="8.54296875" style="47" customWidth="1"/>
    <col min="14355" max="14355" width="8.26953125" style="47" customWidth="1"/>
    <col min="14356" max="14356" width="9.453125" style="47" customWidth="1"/>
    <col min="14357" max="14357" width="8.26953125" style="47" customWidth="1"/>
    <col min="14358" max="14358" width="9" style="47" customWidth="1"/>
    <col min="14359" max="14371" width="0" style="47" hidden="1" customWidth="1"/>
    <col min="14372" max="14372" width="9.1796875" style="47"/>
    <col min="14373" max="14373" width="0" style="47" hidden="1" customWidth="1"/>
    <col min="14374" max="14592" width="9.1796875" style="47"/>
    <col min="14593" max="14593" width="7.453125" style="47" customWidth="1"/>
    <col min="14594" max="14594" width="40" style="47" customWidth="1"/>
    <col min="14595" max="14595" width="8.26953125" style="47" customWidth="1"/>
    <col min="14596" max="14596" width="11.453125" style="47" customWidth="1"/>
    <col min="14597" max="14597" width="0" style="47" hidden="1" customWidth="1"/>
    <col min="14598" max="14598" width="8.7265625" style="47" customWidth="1"/>
    <col min="14599" max="14599" width="8.26953125" style="47" customWidth="1"/>
    <col min="14600" max="14600" width="8.54296875" style="47" customWidth="1"/>
    <col min="14601" max="14601" width="9.453125" style="47" customWidth="1"/>
    <col min="14602" max="14602" width="8.81640625" style="47" customWidth="1"/>
    <col min="14603" max="14603" width="8.1796875" style="47" customWidth="1"/>
    <col min="14604" max="14604" width="8.81640625" style="47" customWidth="1"/>
    <col min="14605" max="14605" width="9" style="47" customWidth="1"/>
    <col min="14606" max="14606" width="9.26953125" style="47" customWidth="1"/>
    <col min="14607" max="14607" width="8.54296875" style="47" customWidth="1"/>
    <col min="14608" max="14608" width="9.26953125" style="47" customWidth="1"/>
    <col min="14609" max="14610" width="8.54296875" style="47" customWidth="1"/>
    <col min="14611" max="14611" width="8.26953125" style="47" customWidth="1"/>
    <col min="14612" max="14612" width="9.453125" style="47" customWidth="1"/>
    <col min="14613" max="14613" width="8.26953125" style="47" customWidth="1"/>
    <col min="14614" max="14614" width="9" style="47" customWidth="1"/>
    <col min="14615" max="14627" width="0" style="47" hidden="1" customWidth="1"/>
    <col min="14628" max="14628" width="9.1796875" style="47"/>
    <col min="14629" max="14629" width="0" style="47" hidden="1" customWidth="1"/>
    <col min="14630" max="14848" width="9.1796875" style="47"/>
    <col min="14849" max="14849" width="7.453125" style="47" customWidth="1"/>
    <col min="14850" max="14850" width="40" style="47" customWidth="1"/>
    <col min="14851" max="14851" width="8.26953125" style="47" customWidth="1"/>
    <col min="14852" max="14852" width="11.453125" style="47" customWidth="1"/>
    <col min="14853" max="14853" width="0" style="47" hidden="1" customWidth="1"/>
    <col min="14854" max="14854" width="8.7265625" style="47" customWidth="1"/>
    <col min="14855" max="14855" width="8.26953125" style="47" customWidth="1"/>
    <col min="14856" max="14856" width="8.54296875" style="47" customWidth="1"/>
    <col min="14857" max="14857" width="9.453125" style="47" customWidth="1"/>
    <col min="14858" max="14858" width="8.81640625" style="47" customWidth="1"/>
    <col min="14859" max="14859" width="8.1796875" style="47" customWidth="1"/>
    <col min="14860" max="14860" width="8.81640625" style="47" customWidth="1"/>
    <col min="14861" max="14861" width="9" style="47" customWidth="1"/>
    <col min="14862" max="14862" width="9.26953125" style="47" customWidth="1"/>
    <col min="14863" max="14863" width="8.54296875" style="47" customWidth="1"/>
    <col min="14864" max="14864" width="9.26953125" style="47" customWidth="1"/>
    <col min="14865" max="14866" width="8.54296875" style="47" customWidth="1"/>
    <col min="14867" max="14867" width="8.26953125" style="47" customWidth="1"/>
    <col min="14868" max="14868" width="9.453125" style="47" customWidth="1"/>
    <col min="14869" max="14869" width="8.26953125" style="47" customWidth="1"/>
    <col min="14870" max="14870" width="9" style="47" customWidth="1"/>
    <col min="14871" max="14883" width="0" style="47" hidden="1" customWidth="1"/>
    <col min="14884" max="14884" width="9.1796875" style="47"/>
    <col min="14885" max="14885" width="0" style="47" hidden="1" customWidth="1"/>
    <col min="14886" max="15104" width="9.1796875" style="47"/>
    <col min="15105" max="15105" width="7.453125" style="47" customWidth="1"/>
    <col min="15106" max="15106" width="40" style="47" customWidth="1"/>
    <col min="15107" max="15107" width="8.26953125" style="47" customWidth="1"/>
    <col min="15108" max="15108" width="11.453125" style="47" customWidth="1"/>
    <col min="15109" max="15109" width="0" style="47" hidden="1" customWidth="1"/>
    <col min="15110" max="15110" width="8.7265625" style="47" customWidth="1"/>
    <col min="15111" max="15111" width="8.26953125" style="47" customWidth="1"/>
    <col min="15112" max="15112" width="8.54296875" style="47" customWidth="1"/>
    <col min="15113" max="15113" width="9.453125" style="47" customWidth="1"/>
    <col min="15114" max="15114" width="8.81640625" style="47" customWidth="1"/>
    <col min="15115" max="15115" width="8.1796875" style="47" customWidth="1"/>
    <col min="15116" max="15116" width="8.81640625" style="47" customWidth="1"/>
    <col min="15117" max="15117" width="9" style="47" customWidth="1"/>
    <col min="15118" max="15118" width="9.26953125" style="47" customWidth="1"/>
    <col min="15119" max="15119" width="8.54296875" style="47" customWidth="1"/>
    <col min="15120" max="15120" width="9.26953125" style="47" customWidth="1"/>
    <col min="15121" max="15122" width="8.54296875" style="47" customWidth="1"/>
    <col min="15123" max="15123" width="8.26953125" style="47" customWidth="1"/>
    <col min="15124" max="15124" width="9.453125" style="47" customWidth="1"/>
    <col min="15125" max="15125" width="8.26953125" style="47" customWidth="1"/>
    <col min="15126" max="15126" width="9" style="47" customWidth="1"/>
    <col min="15127" max="15139" width="0" style="47" hidden="1" customWidth="1"/>
    <col min="15140" max="15140" width="9.1796875" style="47"/>
    <col min="15141" max="15141" width="0" style="47" hidden="1" customWidth="1"/>
    <col min="15142" max="15360" width="9.1796875" style="47"/>
    <col min="15361" max="15361" width="7.453125" style="47" customWidth="1"/>
    <col min="15362" max="15362" width="40" style="47" customWidth="1"/>
    <col min="15363" max="15363" width="8.26953125" style="47" customWidth="1"/>
    <col min="15364" max="15364" width="11.453125" style="47" customWidth="1"/>
    <col min="15365" max="15365" width="0" style="47" hidden="1" customWidth="1"/>
    <col min="15366" max="15366" width="8.7265625" style="47" customWidth="1"/>
    <col min="15367" max="15367" width="8.26953125" style="47" customWidth="1"/>
    <col min="15368" max="15368" width="8.54296875" style="47" customWidth="1"/>
    <col min="15369" max="15369" width="9.453125" style="47" customWidth="1"/>
    <col min="15370" max="15370" width="8.81640625" style="47" customWidth="1"/>
    <col min="15371" max="15371" width="8.1796875" style="47" customWidth="1"/>
    <col min="15372" max="15372" width="8.81640625" style="47" customWidth="1"/>
    <col min="15373" max="15373" width="9" style="47" customWidth="1"/>
    <col min="15374" max="15374" width="9.26953125" style="47" customWidth="1"/>
    <col min="15375" max="15375" width="8.54296875" style="47" customWidth="1"/>
    <col min="15376" max="15376" width="9.26953125" style="47" customWidth="1"/>
    <col min="15377" max="15378" width="8.54296875" style="47" customWidth="1"/>
    <col min="15379" max="15379" width="8.26953125" style="47" customWidth="1"/>
    <col min="15380" max="15380" width="9.453125" style="47" customWidth="1"/>
    <col min="15381" max="15381" width="8.26953125" style="47" customWidth="1"/>
    <col min="15382" max="15382" width="9" style="47" customWidth="1"/>
    <col min="15383" max="15395" width="0" style="47" hidden="1" customWidth="1"/>
    <col min="15396" max="15396" width="9.1796875" style="47"/>
    <col min="15397" max="15397" width="0" style="47" hidden="1" customWidth="1"/>
    <col min="15398" max="15616" width="9.1796875" style="47"/>
    <col min="15617" max="15617" width="7.453125" style="47" customWidth="1"/>
    <col min="15618" max="15618" width="40" style="47" customWidth="1"/>
    <col min="15619" max="15619" width="8.26953125" style="47" customWidth="1"/>
    <col min="15620" max="15620" width="11.453125" style="47" customWidth="1"/>
    <col min="15621" max="15621" width="0" style="47" hidden="1" customWidth="1"/>
    <col min="15622" max="15622" width="8.7265625" style="47" customWidth="1"/>
    <col min="15623" max="15623" width="8.26953125" style="47" customWidth="1"/>
    <col min="15624" max="15624" width="8.54296875" style="47" customWidth="1"/>
    <col min="15625" max="15625" width="9.453125" style="47" customWidth="1"/>
    <col min="15626" max="15626" width="8.81640625" style="47" customWidth="1"/>
    <col min="15627" max="15627" width="8.1796875" style="47" customWidth="1"/>
    <col min="15628" max="15628" width="8.81640625" style="47" customWidth="1"/>
    <col min="15629" max="15629" width="9" style="47" customWidth="1"/>
    <col min="15630" max="15630" width="9.26953125" style="47" customWidth="1"/>
    <col min="15631" max="15631" width="8.54296875" style="47" customWidth="1"/>
    <col min="15632" max="15632" width="9.26953125" style="47" customWidth="1"/>
    <col min="15633" max="15634" width="8.54296875" style="47" customWidth="1"/>
    <col min="15635" max="15635" width="8.26953125" style="47" customWidth="1"/>
    <col min="15636" max="15636" width="9.453125" style="47" customWidth="1"/>
    <col min="15637" max="15637" width="8.26953125" style="47" customWidth="1"/>
    <col min="15638" max="15638" width="9" style="47" customWidth="1"/>
    <col min="15639" max="15651" width="0" style="47" hidden="1" customWidth="1"/>
    <col min="15652" max="15652" width="9.1796875" style="47"/>
    <col min="15653" max="15653" width="0" style="47" hidden="1" customWidth="1"/>
    <col min="15654" max="15872" width="9.1796875" style="47"/>
    <col min="15873" max="15873" width="7.453125" style="47" customWidth="1"/>
    <col min="15874" max="15874" width="40" style="47" customWidth="1"/>
    <col min="15875" max="15875" width="8.26953125" style="47" customWidth="1"/>
    <col min="15876" max="15876" width="11.453125" style="47" customWidth="1"/>
    <col min="15877" max="15877" width="0" style="47" hidden="1" customWidth="1"/>
    <col min="15878" max="15878" width="8.7265625" style="47" customWidth="1"/>
    <col min="15879" max="15879" width="8.26953125" style="47" customWidth="1"/>
    <col min="15880" max="15880" width="8.54296875" style="47" customWidth="1"/>
    <col min="15881" max="15881" width="9.453125" style="47" customWidth="1"/>
    <col min="15882" max="15882" width="8.81640625" style="47" customWidth="1"/>
    <col min="15883" max="15883" width="8.1796875" style="47" customWidth="1"/>
    <col min="15884" max="15884" width="8.81640625" style="47" customWidth="1"/>
    <col min="15885" max="15885" width="9" style="47" customWidth="1"/>
    <col min="15886" max="15886" width="9.26953125" style="47" customWidth="1"/>
    <col min="15887" max="15887" width="8.54296875" style="47" customWidth="1"/>
    <col min="15888" max="15888" width="9.26953125" style="47" customWidth="1"/>
    <col min="15889" max="15890" width="8.54296875" style="47" customWidth="1"/>
    <col min="15891" max="15891" width="8.26953125" style="47" customWidth="1"/>
    <col min="15892" max="15892" width="9.453125" style="47" customWidth="1"/>
    <col min="15893" max="15893" width="8.26953125" style="47" customWidth="1"/>
    <col min="15894" max="15894" width="9" style="47" customWidth="1"/>
    <col min="15895" max="15907" width="0" style="47" hidden="1" customWidth="1"/>
    <col min="15908" max="15908" width="9.1796875" style="47"/>
    <col min="15909" max="15909" width="0" style="47" hidden="1" customWidth="1"/>
    <col min="15910" max="16128" width="9.1796875" style="47"/>
    <col min="16129" max="16129" width="7.453125" style="47" customWidth="1"/>
    <col min="16130" max="16130" width="40" style="47" customWidth="1"/>
    <col min="16131" max="16131" width="8.26953125" style="47" customWidth="1"/>
    <col min="16132" max="16132" width="11.453125" style="47" customWidth="1"/>
    <col min="16133" max="16133" width="0" style="47" hidden="1" customWidth="1"/>
    <col min="16134" max="16134" width="8.7265625" style="47" customWidth="1"/>
    <col min="16135" max="16135" width="8.26953125" style="47" customWidth="1"/>
    <col min="16136" max="16136" width="8.54296875" style="47" customWidth="1"/>
    <col min="16137" max="16137" width="9.453125" style="47" customWidth="1"/>
    <col min="16138" max="16138" width="8.81640625" style="47" customWidth="1"/>
    <col min="16139" max="16139" width="8.1796875" style="47" customWidth="1"/>
    <col min="16140" max="16140" width="8.81640625" style="47" customWidth="1"/>
    <col min="16141" max="16141" width="9" style="47" customWidth="1"/>
    <col min="16142" max="16142" width="9.26953125" style="47" customWidth="1"/>
    <col min="16143" max="16143" width="8.54296875" style="47" customWidth="1"/>
    <col min="16144" max="16144" width="9.26953125" style="47" customWidth="1"/>
    <col min="16145" max="16146" width="8.54296875" style="47" customWidth="1"/>
    <col min="16147" max="16147" width="8.26953125" style="47" customWidth="1"/>
    <col min="16148" max="16148" width="9.453125" style="47" customWidth="1"/>
    <col min="16149" max="16149" width="8.26953125" style="47" customWidth="1"/>
    <col min="16150" max="16150" width="9" style="47" customWidth="1"/>
    <col min="16151" max="16163" width="0" style="47" hidden="1" customWidth="1"/>
    <col min="16164" max="16164" width="9.1796875" style="47"/>
    <col min="16165" max="16165" width="0" style="47" hidden="1" customWidth="1"/>
    <col min="16166" max="16384" width="9.1796875" style="47"/>
  </cols>
  <sheetData>
    <row r="1" spans="1:37">
      <c r="A1" s="125" t="s">
        <v>229</v>
      </c>
      <c r="B1" s="82"/>
      <c r="C1" s="83"/>
      <c r="D1" s="83"/>
      <c r="E1" s="83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37">
      <c r="A2" s="224" t="s">
        <v>337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37" ht="18" customHeight="1">
      <c r="A3" s="226" t="s">
        <v>132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</row>
    <row r="4" spans="1:37" ht="18" customHeight="1">
      <c r="A4" s="84"/>
      <c r="B4" s="84"/>
      <c r="C4" s="84"/>
      <c r="D4" s="84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AA4" s="86" t="s">
        <v>132</v>
      </c>
    </row>
    <row r="5" spans="1:37" ht="18" customHeight="1">
      <c r="A5" s="227" t="s">
        <v>14</v>
      </c>
      <c r="B5" s="227" t="s">
        <v>131</v>
      </c>
      <c r="C5" s="227" t="s">
        <v>29</v>
      </c>
      <c r="D5" s="229" t="s">
        <v>146</v>
      </c>
      <c r="E5" s="229" t="s">
        <v>157</v>
      </c>
      <c r="F5" s="231" t="s">
        <v>230</v>
      </c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87"/>
      <c r="AC5" s="87"/>
      <c r="AD5" s="87"/>
      <c r="AE5" s="87"/>
      <c r="AF5" s="87"/>
      <c r="AG5" s="87"/>
      <c r="AH5" s="87"/>
      <c r="AI5" s="88"/>
    </row>
    <row r="6" spans="1:37" ht="51.75" customHeight="1">
      <c r="A6" s="228"/>
      <c r="B6" s="227"/>
      <c r="C6" s="228"/>
      <c r="D6" s="230"/>
      <c r="E6" s="230"/>
      <c r="F6" s="55" t="s">
        <v>171</v>
      </c>
      <c r="G6" s="55" t="s">
        <v>172</v>
      </c>
      <c r="H6" s="55" t="s">
        <v>173</v>
      </c>
      <c r="I6" s="55" t="s">
        <v>174</v>
      </c>
      <c r="J6" s="55" t="s">
        <v>175</v>
      </c>
      <c r="K6" s="55" t="s">
        <v>176</v>
      </c>
      <c r="L6" s="55" t="s">
        <v>177</v>
      </c>
      <c r="M6" s="55" t="s">
        <v>178</v>
      </c>
      <c r="N6" s="55" t="s">
        <v>179</v>
      </c>
      <c r="O6" s="55" t="s">
        <v>180</v>
      </c>
      <c r="P6" s="55" t="s">
        <v>181</v>
      </c>
      <c r="Q6" s="55" t="s">
        <v>182</v>
      </c>
      <c r="R6" s="55" t="s">
        <v>183</v>
      </c>
      <c r="S6" s="55" t="s">
        <v>184</v>
      </c>
      <c r="T6" s="55" t="s">
        <v>185</v>
      </c>
      <c r="U6" s="55" t="s">
        <v>186</v>
      </c>
      <c r="V6" s="55" t="s">
        <v>187</v>
      </c>
      <c r="W6" s="89" t="s">
        <v>231</v>
      </c>
      <c r="X6" s="89" t="s">
        <v>232</v>
      </c>
      <c r="Y6" s="89" t="s">
        <v>233</v>
      </c>
      <c r="Z6" s="89" t="s">
        <v>234</v>
      </c>
      <c r="AA6" s="89" t="s">
        <v>235</v>
      </c>
      <c r="AB6" s="90" t="s">
        <v>236</v>
      </c>
      <c r="AC6" s="47" t="s">
        <v>237</v>
      </c>
      <c r="AD6" s="91" t="s">
        <v>238</v>
      </c>
      <c r="AE6" s="91" t="s">
        <v>239</v>
      </c>
      <c r="AF6" s="91" t="s">
        <v>240</v>
      </c>
      <c r="AG6" s="91" t="s">
        <v>241</v>
      </c>
      <c r="AH6" s="91" t="s">
        <v>242</v>
      </c>
      <c r="AI6" s="91" t="s">
        <v>243</v>
      </c>
    </row>
    <row r="7" spans="1:37" s="92" customFormat="1" ht="15" customHeight="1">
      <c r="A7" s="48">
        <v>-1</v>
      </c>
      <c r="B7" s="48">
        <v>-2</v>
      </c>
      <c r="C7" s="48">
        <v>-3</v>
      </c>
      <c r="D7" s="48" t="s">
        <v>244</v>
      </c>
      <c r="E7" s="48">
        <v>-5</v>
      </c>
      <c r="F7" s="48">
        <v>-6</v>
      </c>
      <c r="G7" s="48">
        <v>-7</v>
      </c>
      <c r="H7" s="48">
        <v>-8</v>
      </c>
      <c r="I7" s="48">
        <v>-9</v>
      </c>
      <c r="J7" s="48">
        <v>-10</v>
      </c>
      <c r="K7" s="48">
        <v>-11</v>
      </c>
      <c r="L7" s="48">
        <v>-12</v>
      </c>
      <c r="M7" s="48">
        <v>-13</v>
      </c>
      <c r="N7" s="48">
        <v>-14</v>
      </c>
      <c r="O7" s="48">
        <v>-15</v>
      </c>
      <c r="P7" s="48">
        <v>-16</v>
      </c>
      <c r="Q7" s="48">
        <v>-17</v>
      </c>
      <c r="R7" s="48">
        <v>-18</v>
      </c>
      <c r="S7" s="48">
        <v>-19</v>
      </c>
      <c r="T7" s="48">
        <v>-20</v>
      </c>
      <c r="U7" s="48">
        <v>-21</v>
      </c>
      <c r="V7" s="48">
        <v>-22</v>
      </c>
      <c r="W7" s="48">
        <v>-23</v>
      </c>
      <c r="X7" s="48">
        <v>-24</v>
      </c>
      <c r="Y7" s="48">
        <v>-25</v>
      </c>
      <c r="Z7" s="48">
        <v>-26</v>
      </c>
      <c r="AA7" s="48">
        <v>-27</v>
      </c>
      <c r="AB7" s="48">
        <v>-28</v>
      </c>
      <c r="AC7" s="48">
        <v>-29</v>
      </c>
      <c r="AD7" s="48">
        <v>-30</v>
      </c>
      <c r="AE7" s="48">
        <v>-31</v>
      </c>
      <c r="AF7" s="48">
        <v>-32</v>
      </c>
      <c r="AG7" s="48">
        <v>-33</v>
      </c>
      <c r="AH7" s="48">
        <v>-34</v>
      </c>
      <c r="AI7" s="48">
        <v>-35</v>
      </c>
    </row>
    <row r="8" spans="1:37" s="95" customFormat="1" ht="19" customHeight="1">
      <c r="A8" s="93">
        <v>1</v>
      </c>
      <c r="B8" s="94" t="s">
        <v>245</v>
      </c>
      <c r="C8" s="32" t="s">
        <v>48</v>
      </c>
      <c r="D8" s="62">
        <f>SUM(F8:AI8)</f>
        <v>15612.712999999998</v>
      </c>
      <c r="E8" s="62"/>
      <c r="F8" s="62">
        <v>253.065</v>
      </c>
      <c r="G8" s="62">
        <v>611.73500000000001</v>
      </c>
      <c r="H8" s="62">
        <v>864.88600000000008</v>
      </c>
      <c r="I8" s="62">
        <v>1753.8149999999998</v>
      </c>
      <c r="J8" s="62">
        <v>1332.0309999999999</v>
      </c>
      <c r="K8" s="62">
        <v>958.56499999999994</v>
      </c>
      <c r="L8" s="62">
        <v>1345.634</v>
      </c>
      <c r="M8" s="62">
        <v>611.48099999999999</v>
      </c>
      <c r="N8" s="62">
        <v>2248.0990000000002</v>
      </c>
      <c r="O8" s="62">
        <v>560.11300000000006</v>
      </c>
      <c r="P8" s="62">
        <v>374.08499999999998</v>
      </c>
      <c r="Q8" s="62">
        <v>864.75300000000004</v>
      </c>
      <c r="R8" s="62">
        <v>557.29999999999995</v>
      </c>
      <c r="S8" s="62">
        <v>377.73500000000001</v>
      </c>
      <c r="T8" s="62">
        <v>918.20299999999997</v>
      </c>
      <c r="U8" s="62">
        <v>378.36499999999995</v>
      </c>
      <c r="V8" s="62">
        <v>1602.848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K8" s="96"/>
    </row>
    <row r="9" spans="1:37" s="99" customFormat="1" ht="19" customHeight="1">
      <c r="A9" s="97" t="s">
        <v>2</v>
      </c>
      <c r="B9" s="98" t="s">
        <v>246</v>
      </c>
      <c r="C9" s="34" t="s">
        <v>30</v>
      </c>
      <c r="D9" s="63">
        <f t="shared" ref="D9:D69" si="0">SUM(F9:AI9)</f>
        <v>3885.5070000000001</v>
      </c>
      <c r="E9" s="63"/>
      <c r="F9" s="63">
        <v>84.167000000000002</v>
      </c>
      <c r="G9" s="63">
        <v>167.14699999999999</v>
      </c>
      <c r="H9" s="63">
        <v>205.38900000000001</v>
      </c>
      <c r="I9" s="63">
        <v>388.33700000000005</v>
      </c>
      <c r="J9" s="63">
        <v>435.15</v>
      </c>
      <c r="K9" s="63">
        <v>220.00899999999999</v>
      </c>
      <c r="L9" s="63">
        <v>201.494</v>
      </c>
      <c r="M9" s="63">
        <v>165.703</v>
      </c>
      <c r="N9" s="63">
        <v>439.37799999999999</v>
      </c>
      <c r="O9" s="63">
        <v>177.709</v>
      </c>
      <c r="P9" s="63">
        <v>117.492</v>
      </c>
      <c r="Q9" s="63">
        <v>270.084</v>
      </c>
      <c r="R9" s="63">
        <v>224.78399999999999</v>
      </c>
      <c r="S9" s="63">
        <v>109.922</v>
      </c>
      <c r="T9" s="63">
        <v>332.154</v>
      </c>
      <c r="U9" s="63">
        <v>88.534000000000006</v>
      </c>
      <c r="V9" s="63">
        <v>258.05399999999997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K9" s="100"/>
    </row>
    <row r="10" spans="1:37" s="99" customFormat="1" ht="19" customHeight="1">
      <c r="A10" s="102" t="s">
        <v>247</v>
      </c>
      <c r="B10" s="124" t="s">
        <v>248</v>
      </c>
      <c r="C10" s="59" t="s">
        <v>49</v>
      </c>
      <c r="D10" s="152">
        <f t="shared" si="0"/>
        <v>1909.3769999999997</v>
      </c>
      <c r="E10" s="152"/>
      <c r="F10" s="152">
        <v>41.789000000000001</v>
      </c>
      <c r="G10" s="152">
        <v>81.534000000000006</v>
      </c>
      <c r="H10" s="152">
        <v>31.696999999999999</v>
      </c>
      <c r="I10" s="152">
        <v>6.9119999999999999</v>
      </c>
      <c r="J10" s="152">
        <v>246.30799999999999</v>
      </c>
      <c r="K10" s="152">
        <v>194.83600000000001</v>
      </c>
      <c r="L10" s="152">
        <v>113.8</v>
      </c>
      <c r="M10" s="152">
        <v>106.98399999999999</v>
      </c>
      <c r="N10" s="152">
        <v>423.72</v>
      </c>
      <c r="O10" s="152">
        <v>91.641000000000005</v>
      </c>
      <c r="P10" s="152">
        <v>72.311000000000007</v>
      </c>
      <c r="Q10" s="152">
        <v>68.528999999999996</v>
      </c>
      <c r="R10" s="152">
        <v>53.177</v>
      </c>
      <c r="S10" s="152">
        <v>46.432000000000002</v>
      </c>
      <c r="T10" s="152">
        <v>124.492</v>
      </c>
      <c r="U10" s="152">
        <v>0</v>
      </c>
      <c r="V10" s="152">
        <v>205.215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K10" s="154"/>
    </row>
    <row r="11" spans="1:37" s="101" customFormat="1" ht="19" hidden="1" customHeight="1">
      <c r="A11" s="81" t="s">
        <v>249</v>
      </c>
      <c r="B11" s="80" t="s">
        <v>250</v>
      </c>
      <c r="C11" s="34" t="s">
        <v>169</v>
      </c>
      <c r="D11" s="63">
        <f t="shared" si="0"/>
        <v>1976.1289999999999</v>
      </c>
      <c r="E11" s="63"/>
      <c r="F11" s="63">
        <v>42.378999999999998</v>
      </c>
      <c r="G11" s="63">
        <v>85.613</v>
      </c>
      <c r="H11" s="63">
        <v>173.691</v>
      </c>
      <c r="I11" s="63">
        <v>381.42500000000001</v>
      </c>
      <c r="J11" s="63">
        <v>188.84299999999999</v>
      </c>
      <c r="K11" s="63">
        <v>25.172999999999998</v>
      </c>
      <c r="L11" s="63">
        <v>87.694000000000003</v>
      </c>
      <c r="M11" s="63">
        <v>58.718000000000004</v>
      </c>
      <c r="N11" s="63">
        <v>15.657</v>
      </c>
      <c r="O11" s="63">
        <v>86.067999999999998</v>
      </c>
      <c r="P11" s="63">
        <v>45.180999999999997</v>
      </c>
      <c r="Q11" s="63">
        <v>201.55499999999998</v>
      </c>
      <c r="R11" s="63">
        <v>171.607</v>
      </c>
      <c r="S11" s="63">
        <v>63.49</v>
      </c>
      <c r="T11" s="63">
        <v>207.66200000000001</v>
      </c>
      <c r="U11" s="63">
        <v>88.534000000000006</v>
      </c>
      <c r="V11" s="63">
        <v>52.838999999999999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K11" s="100"/>
    </row>
    <row r="12" spans="1:37" s="101" customFormat="1" ht="19" customHeight="1">
      <c r="A12" s="81" t="s">
        <v>3</v>
      </c>
      <c r="B12" s="80" t="s">
        <v>251</v>
      </c>
      <c r="C12" s="34" t="s">
        <v>31</v>
      </c>
      <c r="D12" s="63">
        <f t="shared" si="0"/>
        <v>2234.3690000000006</v>
      </c>
      <c r="E12" s="63"/>
      <c r="F12" s="63">
        <v>54.649000000000001</v>
      </c>
      <c r="G12" s="63">
        <v>143.43299999999999</v>
      </c>
      <c r="H12" s="63">
        <v>133.762</v>
      </c>
      <c r="I12" s="63">
        <v>292.95400000000001</v>
      </c>
      <c r="J12" s="63">
        <v>92.070999999999998</v>
      </c>
      <c r="K12" s="63">
        <v>22.244</v>
      </c>
      <c r="L12" s="63">
        <v>31.696999999999999</v>
      </c>
      <c r="M12" s="63">
        <v>274.202</v>
      </c>
      <c r="N12" s="63">
        <v>264.89299999999997</v>
      </c>
      <c r="O12" s="63">
        <v>212.54999999999998</v>
      </c>
      <c r="P12" s="63">
        <v>65.718999999999994</v>
      </c>
      <c r="Q12" s="63">
        <v>256.24</v>
      </c>
      <c r="R12" s="63">
        <v>25.007999999999999</v>
      </c>
      <c r="S12" s="63">
        <v>39.316000000000003</v>
      </c>
      <c r="T12" s="63">
        <v>125.97600000000001</v>
      </c>
      <c r="U12" s="63">
        <v>42.974000000000004</v>
      </c>
      <c r="V12" s="63">
        <v>156.68100000000001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K12" s="100"/>
    </row>
    <row r="13" spans="1:37" s="101" customFormat="1" ht="19" customHeight="1">
      <c r="A13" s="81" t="s">
        <v>7</v>
      </c>
      <c r="B13" s="80" t="s">
        <v>50</v>
      </c>
      <c r="C13" s="34" t="s">
        <v>32</v>
      </c>
      <c r="D13" s="63">
        <f t="shared" si="0"/>
        <v>1935.0019999999997</v>
      </c>
      <c r="E13" s="63"/>
      <c r="F13" s="63">
        <v>88.176000000000002</v>
      </c>
      <c r="G13" s="63">
        <v>109.965</v>
      </c>
      <c r="H13" s="63">
        <v>118.934</v>
      </c>
      <c r="I13" s="63">
        <v>165.47800000000001</v>
      </c>
      <c r="J13" s="63">
        <v>113.527</v>
      </c>
      <c r="K13" s="63">
        <v>32.993000000000002</v>
      </c>
      <c r="L13" s="63">
        <v>56.37</v>
      </c>
      <c r="M13" s="63">
        <v>104.7</v>
      </c>
      <c r="N13" s="63">
        <v>266.15800000000002</v>
      </c>
      <c r="O13" s="63">
        <v>136.03399999999999</v>
      </c>
      <c r="P13" s="63">
        <v>141.12299999999999</v>
      </c>
      <c r="Q13" s="63">
        <v>109.83799999999999</v>
      </c>
      <c r="R13" s="63">
        <v>39.222999999999999</v>
      </c>
      <c r="S13" s="63">
        <v>99.283000000000001</v>
      </c>
      <c r="T13" s="63">
        <v>119.029</v>
      </c>
      <c r="U13" s="63">
        <v>116.965</v>
      </c>
      <c r="V13" s="63">
        <v>117.206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K13" s="100"/>
    </row>
    <row r="14" spans="1:37" s="101" customFormat="1" ht="19" customHeight="1">
      <c r="A14" s="81" t="s">
        <v>8</v>
      </c>
      <c r="B14" s="80" t="s">
        <v>118</v>
      </c>
      <c r="C14" s="34" t="s">
        <v>35</v>
      </c>
      <c r="D14" s="63">
        <f t="shared" si="0"/>
        <v>0</v>
      </c>
      <c r="E14" s="63"/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K14" s="100"/>
    </row>
    <row r="15" spans="1:37" s="101" customFormat="1" ht="19" customHeight="1">
      <c r="A15" s="81" t="s">
        <v>9</v>
      </c>
      <c r="B15" s="91" t="s">
        <v>117</v>
      </c>
      <c r="C15" s="34" t="s">
        <v>34</v>
      </c>
      <c r="D15" s="63">
        <f t="shared" si="0"/>
        <v>4685.8209999999999</v>
      </c>
      <c r="E15" s="63"/>
      <c r="F15" s="63">
        <v>16.599</v>
      </c>
      <c r="G15" s="63">
        <v>134.07</v>
      </c>
      <c r="H15" s="63">
        <v>209.58799999999999</v>
      </c>
      <c r="I15" s="63">
        <v>618.34400000000005</v>
      </c>
      <c r="J15" s="63">
        <v>386.44299999999998</v>
      </c>
      <c r="K15" s="63">
        <v>540.30899999999997</v>
      </c>
      <c r="L15" s="63">
        <v>822.90700000000004</v>
      </c>
      <c r="M15" s="63">
        <v>52.59</v>
      </c>
      <c r="N15" s="63">
        <v>1052.3710000000001</v>
      </c>
      <c r="O15" s="63">
        <v>11.316000000000001</v>
      </c>
      <c r="P15" s="63">
        <v>10.375</v>
      </c>
      <c r="Q15" s="63">
        <v>0</v>
      </c>
      <c r="R15" s="63">
        <v>95.521000000000001</v>
      </c>
      <c r="S15" s="63">
        <v>19.690000000000001</v>
      </c>
      <c r="T15" s="63">
        <v>53.389000000000003</v>
      </c>
      <c r="U15" s="63">
        <v>33.776000000000003</v>
      </c>
      <c r="V15" s="63">
        <v>628.53300000000002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K15" s="100"/>
    </row>
    <row r="16" spans="1:37" s="101" customFormat="1" ht="19" customHeight="1">
      <c r="A16" s="81" t="s">
        <v>73</v>
      </c>
      <c r="B16" s="91" t="s">
        <v>116</v>
      </c>
      <c r="C16" s="34" t="s">
        <v>33</v>
      </c>
      <c r="D16" s="63">
        <f t="shared" si="0"/>
        <v>1897.5350000000001</v>
      </c>
      <c r="E16" s="63"/>
      <c r="F16" s="63">
        <v>1.601</v>
      </c>
      <c r="G16" s="63">
        <v>24.571000000000002</v>
      </c>
      <c r="H16" s="63">
        <v>154.47800000000001</v>
      </c>
      <c r="I16" s="63">
        <v>260.75099999999998</v>
      </c>
      <c r="J16" s="63">
        <v>165.07599999999999</v>
      </c>
      <c r="K16" s="63">
        <v>126.31399999999999</v>
      </c>
      <c r="L16" s="63">
        <v>227.74199999999999</v>
      </c>
      <c r="M16" s="63">
        <v>0</v>
      </c>
      <c r="N16" s="63">
        <v>208.333</v>
      </c>
      <c r="O16" s="63">
        <v>5.3479999999999999</v>
      </c>
      <c r="P16" s="63">
        <v>12.132</v>
      </c>
      <c r="Q16" s="63">
        <v>163.346</v>
      </c>
      <c r="R16" s="63">
        <v>13.113</v>
      </c>
      <c r="S16" s="63">
        <v>31.885999999999999</v>
      </c>
      <c r="T16" s="63">
        <v>44.366</v>
      </c>
      <c r="U16" s="63">
        <v>75.930000000000007</v>
      </c>
      <c r="V16" s="63">
        <v>382.548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K16" s="100"/>
    </row>
    <row r="17" spans="1:37" s="99" customFormat="1" ht="33" customHeight="1">
      <c r="A17" s="102">
        <v>0</v>
      </c>
      <c r="B17" s="103" t="s">
        <v>252</v>
      </c>
      <c r="C17" s="34" t="s">
        <v>253</v>
      </c>
      <c r="D17" s="63">
        <f t="shared" si="0"/>
        <v>0</v>
      </c>
      <c r="E17" s="63"/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K17" s="100"/>
    </row>
    <row r="18" spans="1:37" s="99" customFormat="1" ht="19" customHeight="1">
      <c r="A18" s="81" t="s">
        <v>114</v>
      </c>
      <c r="B18" s="91" t="s">
        <v>51</v>
      </c>
      <c r="C18" s="34" t="s">
        <v>36</v>
      </c>
      <c r="D18" s="63">
        <f t="shared" si="0"/>
        <v>850.5870000000001</v>
      </c>
      <c r="E18" s="63"/>
      <c r="F18" s="63">
        <v>6.7030000000000003</v>
      </c>
      <c r="G18" s="63">
        <v>32.548999999999999</v>
      </c>
      <c r="H18" s="63">
        <v>41.058999999999997</v>
      </c>
      <c r="I18" s="63">
        <v>7.35</v>
      </c>
      <c r="J18" s="63">
        <v>137.702</v>
      </c>
      <c r="K18" s="63">
        <v>16.042999999999999</v>
      </c>
      <c r="L18" s="63">
        <v>1.988</v>
      </c>
      <c r="M18" s="63">
        <v>11.007</v>
      </c>
      <c r="N18" s="63">
        <v>9.6850000000000005</v>
      </c>
      <c r="O18" s="63">
        <v>6.4470000000000001</v>
      </c>
      <c r="P18" s="63">
        <v>27.244</v>
      </c>
      <c r="Q18" s="63">
        <v>16.170000000000002</v>
      </c>
      <c r="R18" s="63">
        <v>159.65100000000001</v>
      </c>
      <c r="S18" s="63">
        <v>71.802000000000007</v>
      </c>
      <c r="T18" s="63">
        <v>240.17599999999999</v>
      </c>
      <c r="U18" s="63">
        <v>16.488</v>
      </c>
      <c r="V18" s="63">
        <v>48.523000000000003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K18" s="100"/>
    </row>
    <row r="19" spans="1:37" s="99" customFormat="1" ht="19" customHeight="1">
      <c r="A19" s="81" t="s">
        <v>115</v>
      </c>
      <c r="B19" s="80" t="s">
        <v>254</v>
      </c>
      <c r="C19" s="104" t="s">
        <v>255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K19" s="100"/>
    </row>
    <row r="20" spans="1:37" s="101" customFormat="1" ht="19" customHeight="1">
      <c r="A20" s="81" t="s">
        <v>159</v>
      </c>
      <c r="B20" s="80" t="s">
        <v>52</v>
      </c>
      <c r="C20" s="34" t="s">
        <v>37</v>
      </c>
      <c r="D20" s="63">
        <f t="shared" si="0"/>
        <v>0</v>
      </c>
      <c r="E20" s="63"/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K20" s="100"/>
    </row>
    <row r="21" spans="1:37" s="101" customFormat="1" ht="19" customHeight="1">
      <c r="A21" s="81" t="s">
        <v>256</v>
      </c>
      <c r="B21" s="80" t="s">
        <v>53</v>
      </c>
      <c r="C21" s="34" t="s">
        <v>38</v>
      </c>
      <c r="D21" s="63">
        <f t="shared" ref="D21" si="1">SUM(F21:AI21)</f>
        <v>123.88799999999998</v>
      </c>
      <c r="E21" s="63"/>
      <c r="F21" s="63">
        <v>1.17</v>
      </c>
      <c r="G21" s="63">
        <v>0</v>
      </c>
      <c r="H21" s="63">
        <v>1.68</v>
      </c>
      <c r="I21" s="63">
        <v>20.6</v>
      </c>
      <c r="J21" s="63">
        <v>2.06</v>
      </c>
      <c r="K21" s="63">
        <v>0.65</v>
      </c>
      <c r="L21" s="63">
        <v>3.4359999999999999</v>
      </c>
      <c r="M21" s="63">
        <v>3.28</v>
      </c>
      <c r="N21" s="63">
        <v>7.28</v>
      </c>
      <c r="O21" s="63">
        <v>10.708</v>
      </c>
      <c r="P21" s="63">
        <v>0</v>
      </c>
      <c r="Q21" s="63">
        <v>49.075000000000003</v>
      </c>
      <c r="R21" s="63">
        <v>0</v>
      </c>
      <c r="S21" s="63">
        <v>5.835</v>
      </c>
      <c r="T21" s="63">
        <v>3.1120000000000001</v>
      </c>
      <c r="U21" s="63">
        <v>3.6989999999999998</v>
      </c>
      <c r="V21" s="63">
        <v>11.303000000000001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K21" s="100"/>
    </row>
    <row r="22" spans="1:37" s="95" customFormat="1" ht="19" customHeight="1">
      <c r="A22" s="55">
        <v>2</v>
      </c>
      <c r="B22" s="105" t="s">
        <v>257</v>
      </c>
      <c r="C22" s="37" t="s">
        <v>107</v>
      </c>
      <c r="D22" s="62">
        <f t="shared" si="0"/>
        <v>5623.0749999999998</v>
      </c>
      <c r="E22" s="62"/>
      <c r="F22" s="62">
        <v>242.22800000000001</v>
      </c>
      <c r="G22" s="62">
        <v>486.81</v>
      </c>
      <c r="H22" s="62">
        <v>198.20099999999999</v>
      </c>
      <c r="I22" s="62">
        <v>263.04399999999998</v>
      </c>
      <c r="J22" s="62">
        <v>450.52</v>
      </c>
      <c r="K22" s="62">
        <v>277.38799999999998</v>
      </c>
      <c r="L22" s="62">
        <v>175.93</v>
      </c>
      <c r="M22" s="62">
        <v>494.48699999999997</v>
      </c>
      <c r="N22" s="62">
        <v>558.803</v>
      </c>
      <c r="O22" s="62">
        <v>308.81599999999997</v>
      </c>
      <c r="P22" s="62">
        <v>167.40799999999999</v>
      </c>
      <c r="Q22" s="62">
        <v>265.48099999999999</v>
      </c>
      <c r="R22" s="62">
        <v>511.36799999999999</v>
      </c>
      <c r="S22" s="62">
        <v>184.767</v>
      </c>
      <c r="T22" s="62">
        <v>377.77199999999999</v>
      </c>
      <c r="U22" s="62">
        <v>178.292</v>
      </c>
      <c r="V22" s="62">
        <v>481.76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K22" s="110"/>
    </row>
    <row r="23" spans="1:37" ht="19" customHeight="1">
      <c r="A23" s="81" t="s">
        <v>4</v>
      </c>
      <c r="B23" s="91" t="s">
        <v>129</v>
      </c>
      <c r="C23" s="34" t="s">
        <v>5</v>
      </c>
      <c r="D23" s="63">
        <f t="shared" si="0"/>
        <v>807.93100000000004</v>
      </c>
      <c r="E23" s="63"/>
      <c r="F23" s="63">
        <v>0</v>
      </c>
      <c r="G23" s="63">
        <v>0</v>
      </c>
      <c r="H23" s="63">
        <v>54.406999999999996</v>
      </c>
      <c r="I23" s="63">
        <v>41.228999999999999</v>
      </c>
      <c r="J23" s="63">
        <v>44.9</v>
      </c>
      <c r="K23" s="63">
        <v>20.116</v>
      </c>
      <c r="L23" s="63">
        <v>40.075000000000003</v>
      </c>
      <c r="M23" s="63">
        <v>60.001000000000005</v>
      </c>
      <c r="N23" s="63">
        <v>93.549000000000007</v>
      </c>
      <c r="O23" s="63">
        <v>61.442</v>
      </c>
      <c r="P23" s="63">
        <v>40.54</v>
      </c>
      <c r="Q23" s="63">
        <v>66.036000000000001</v>
      </c>
      <c r="R23" s="63">
        <v>39.497999999999998</v>
      </c>
      <c r="S23" s="63">
        <v>41.661999999999999</v>
      </c>
      <c r="T23" s="63">
        <v>68.897999999999996</v>
      </c>
      <c r="U23" s="63">
        <v>36.018999999999998</v>
      </c>
      <c r="V23" s="63">
        <v>99.558999999999997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K23" s="100"/>
    </row>
    <row r="24" spans="1:37" ht="19" customHeight="1">
      <c r="A24" s="81" t="s">
        <v>6</v>
      </c>
      <c r="B24" s="91" t="s">
        <v>130</v>
      </c>
      <c r="C24" s="34" t="s">
        <v>39</v>
      </c>
      <c r="D24" s="63">
        <f t="shared" si="0"/>
        <v>155.678</v>
      </c>
      <c r="E24" s="63"/>
      <c r="F24" s="63">
        <v>56.058</v>
      </c>
      <c r="G24" s="63">
        <v>99.62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K24" s="100"/>
    </row>
    <row r="25" spans="1:37" ht="19" customHeight="1">
      <c r="A25" s="81" t="s">
        <v>10</v>
      </c>
      <c r="B25" s="91" t="s">
        <v>136</v>
      </c>
      <c r="C25" s="34" t="s">
        <v>28</v>
      </c>
      <c r="D25" s="63">
        <f t="shared" si="0"/>
        <v>14.280999999999999</v>
      </c>
      <c r="E25" s="63"/>
      <c r="F25" s="63">
        <v>3.0760000000000001</v>
      </c>
      <c r="G25" s="63">
        <v>1.72</v>
      </c>
      <c r="H25" s="63">
        <v>0.59899999999999998</v>
      </c>
      <c r="I25" s="63">
        <v>0.71599999999999997</v>
      </c>
      <c r="J25" s="63">
        <v>0.53900000000000003</v>
      </c>
      <c r="K25" s="63">
        <v>0.40100000000000002</v>
      </c>
      <c r="L25" s="63">
        <v>0.249</v>
      </c>
      <c r="M25" s="63">
        <v>1.325</v>
      </c>
      <c r="N25" s="63">
        <v>1.369</v>
      </c>
      <c r="O25" s="63">
        <v>0.58299999999999996</v>
      </c>
      <c r="P25" s="63">
        <v>0.70899999999999996</v>
      </c>
      <c r="Q25" s="63">
        <v>0.30499999999999999</v>
      </c>
      <c r="R25" s="63">
        <v>0.35199999999999998</v>
      </c>
      <c r="S25" s="63">
        <v>0.47299999999999998</v>
      </c>
      <c r="T25" s="63">
        <v>0.876</v>
      </c>
      <c r="U25" s="63">
        <v>0.77600000000000002</v>
      </c>
      <c r="V25" s="63">
        <v>0.21299999999999999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K25" s="100"/>
    </row>
    <row r="26" spans="1:37" s="101" customFormat="1" ht="19" customHeight="1">
      <c r="A26" s="81" t="s">
        <v>11</v>
      </c>
      <c r="B26" s="91" t="s">
        <v>109</v>
      </c>
      <c r="C26" s="34" t="s">
        <v>26</v>
      </c>
      <c r="D26" s="63">
        <f t="shared" si="0"/>
        <v>54.317999999999991</v>
      </c>
      <c r="E26" s="63"/>
      <c r="F26" s="63">
        <v>0.67100000000000004</v>
      </c>
      <c r="G26" s="63">
        <v>10.843</v>
      </c>
      <c r="H26" s="63">
        <v>5.1710000000000003</v>
      </c>
      <c r="I26" s="63">
        <v>0.754</v>
      </c>
      <c r="J26" s="63">
        <v>0</v>
      </c>
      <c r="K26" s="63">
        <v>0</v>
      </c>
      <c r="L26" s="63">
        <v>0</v>
      </c>
      <c r="M26" s="63">
        <v>0</v>
      </c>
      <c r="N26" s="63">
        <v>13.334</v>
      </c>
      <c r="O26" s="63">
        <v>0.40300000000000002</v>
      </c>
      <c r="P26" s="63">
        <v>0</v>
      </c>
      <c r="Q26" s="63">
        <v>13.798999999999999</v>
      </c>
      <c r="R26" s="63">
        <v>0</v>
      </c>
      <c r="S26" s="63">
        <v>6.056</v>
      </c>
      <c r="T26" s="63">
        <v>0</v>
      </c>
      <c r="U26" s="63">
        <v>0.54100000000000004</v>
      </c>
      <c r="V26" s="63">
        <v>2.746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K26" s="100"/>
    </row>
    <row r="27" spans="1:37" s="101" customFormat="1" ht="19" customHeight="1">
      <c r="A27" s="81" t="s">
        <v>12</v>
      </c>
      <c r="B27" s="91" t="s">
        <v>110</v>
      </c>
      <c r="C27" s="34" t="s">
        <v>27</v>
      </c>
      <c r="D27" s="63">
        <f t="shared" si="0"/>
        <v>1.0960000000000001</v>
      </c>
      <c r="E27" s="63"/>
      <c r="F27" s="63">
        <v>0.67700000000000005</v>
      </c>
      <c r="G27" s="63">
        <v>0.25900000000000001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0.16</v>
      </c>
      <c r="V27" s="63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K27" s="100"/>
    </row>
    <row r="28" spans="1:37" s="101" customFormat="1" ht="19" customHeight="1">
      <c r="A28" s="81" t="s">
        <v>13</v>
      </c>
      <c r="B28" s="91" t="s">
        <v>258</v>
      </c>
      <c r="C28" s="34" t="s">
        <v>259</v>
      </c>
      <c r="D28" s="63">
        <f t="shared" si="0"/>
        <v>156.35599999999999</v>
      </c>
      <c r="E28" s="63"/>
      <c r="F28" s="63">
        <v>16.919999999999998</v>
      </c>
      <c r="G28" s="63">
        <v>15.610999999999999</v>
      </c>
      <c r="H28" s="63">
        <v>6.7589999999999995</v>
      </c>
      <c r="I28" s="63">
        <v>6.7560000000000002</v>
      </c>
      <c r="J28" s="63">
        <v>9.7119999999999997</v>
      </c>
      <c r="K28" s="63">
        <v>5.5050000000000008</v>
      </c>
      <c r="L28" s="63">
        <v>7.1379999999999999</v>
      </c>
      <c r="M28" s="63">
        <v>14.247</v>
      </c>
      <c r="N28" s="63">
        <v>11.936999999999999</v>
      </c>
      <c r="O28" s="63">
        <v>8.4349999999999987</v>
      </c>
      <c r="P28" s="63">
        <v>4.5789999999999997</v>
      </c>
      <c r="Q28" s="63">
        <v>8.7319999999999993</v>
      </c>
      <c r="R28" s="63">
        <v>2.8260000000000001</v>
      </c>
      <c r="S28" s="63">
        <v>3.9119999999999999</v>
      </c>
      <c r="T28" s="63">
        <v>14.578000000000001</v>
      </c>
      <c r="U28" s="63">
        <v>5.7839999999999998</v>
      </c>
      <c r="V28" s="63">
        <v>12.925000000000001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K28" s="106"/>
    </row>
    <row r="29" spans="1:37" s="101" customFormat="1" ht="18">
      <c r="A29" s="81" t="s">
        <v>260</v>
      </c>
      <c r="B29" s="91" t="s">
        <v>261</v>
      </c>
      <c r="C29" s="34" t="s">
        <v>55</v>
      </c>
      <c r="D29" s="63">
        <f t="shared" si="0"/>
        <v>29.991000000000003</v>
      </c>
      <c r="E29" s="63"/>
      <c r="F29" s="63">
        <v>2.6110000000000002</v>
      </c>
      <c r="G29" s="63">
        <v>1.5620000000000001</v>
      </c>
      <c r="H29" s="63">
        <v>1.1919999999999999</v>
      </c>
      <c r="I29" s="63">
        <v>1.9890000000000001</v>
      </c>
      <c r="J29" s="63">
        <v>1.9019999999999999</v>
      </c>
      <c r="K29" s="63">
        <v>0.53500000000000003</v>
      </c>
      <c r="L29" s="63">
        <v>1.6819999999999999</v>
      </c>
      <c r="M29" s="63">
        <v>0.92600000000000005</v>
      </c>
      <c r="N29" s="63">
        <v>2.0510000000000002</v>
      </c>
      <c r="O29" s="63">
        <v>2.3940000000000001</v>
      </c>
      <c r="P29" s="63">
        <v>1.44</v>
      </c>
      <c r="Q29" s="63">
        <v>4.4590000000000005</v>
      </c>
      <c r="R29" s="63">
        <v>0.89200000000000002</v>
      </c>
      <c r="S29" s="63">
        <v>0.71</v>
      </c>
      <c r="T29" s="63">
        <v>2.3149999999999999</v>
      </c>
      <c r="U29" s="63">
        <v>1.0269999999999999</v>
      </c>
      <c r="V29" s="63">
        <v>2.3039999999999998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K29" s="100"/>
    </row>
    <row r="30" spans="1:37" ht="19" customHeight="1">
      <c r="A30" s="81" t="s">
        <v>262</v>
      </c>
      <c r="B30" s="91" t="s">
        <v>263</v>
      </c>
      <c r="C30" s="34" t="s">
        <v>43</v>
      </c>
      <c r="D30" s="63">
        <f t="shared" si="0"/>
        <v>0</v>
      </c>
      <c r="E30" s="63"/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K30" s="100"/>
    </row>
    <row r="31" spans="1:37" s="101" customFormat="1" ht="19" customHeight="1">
      <c r="A31" s="81" t="s">
        <v>264</v>
      </c>
      <c r="B31" s="91" t="s">
        <v>161</v>
      </c>
      <c r="C31" s="34" t="s">
        <v>56</v>
      </c>
      <c r="D31" s="63">
        <f t="shared" si="0"/>
        <v>5.6990000000000007</v>
      </c>
      <c r="E31" s="63"/>
      <c r="F31" s="63">
        <v>1.589</v>
      </c>
      <c r="G31" s="63">
        <v>0.72099999999999997</v>
      </c>
      <c r="H31" s="63">
        <v>0.129</v>
      </c>
      <c r="I31" s="63">
        <v>0.2</v>
      </c>
      <c r="J31" s="63">
        <v>0.192</v>
      </c>
      <c r="K31" s="63">
        <v>1.0609999999999999</v>
      </c>
      <c r="L31" s="63">
        <v>0.122</v>
      </c>
      <c r="M31" s="63">
        <v>0.13800000000000001</v>
      </c>
      <c r="N31" s="63">
        <v>0.19800000000000001</v>
      </c>
      <c r="O31" s="63">
        <v>0.106</v>
      </c>
      <c r="P31" s="63">
        <v>0.20899999999999999</v>
      </c>
      <c r="Q31" s="63">
        <v>0.307</v>
      </c>
      <c r="R31" s="63">
        <v>0.112</v>
      </c>
      <c r="S31" s="63">
        <v>8.7999999999999995E-2</v>
      </c>
      <c r="T31" s="63">
        <v>0.19900000000000001</v>
      </c>
      <c r="U31" s="63">
        <v>0.11799999999999999</v>
      </c>
      <c r="V31" s="63">
        <v>0.21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K31" s="100"/>
    </row>
    <row r="32" spans="1:37" ht="19" customHeight="1">
      <c r="A32" s="81" t="s">
        <v>265</v>
      </c>
      <c r="B32" s="80" t="s">
        <v>162</v>
      </c>
      <c r="C32" s="34" t="s">
        <v>57</v>
      </c>
      <c r="D32" s="63">
        <f t="shared" si="0"/>
        <v>66.042000000000002</v>
      </c>
      <c r="E32" s="63"/>
      <c r="F32" s="63">
        <v>8</v>
      </c>
      <c r="G32" s="63">
        <v>10.295999999999999</v>
      </c>
      <c r="H32" s="63">
        <v>3.3570000000000002</v>
      </c>
      <c r="I32" s="63">
        <v>2.0880000000000001</v>
      </c>
      <c r="J32" s="63">
        <v>3.7090000000000001</v>
      </c>
      <c r="K32" s="63">
        <v>1.552</v>
      </c>
      <c r="L32" s="63">
        <v>2.1419999999999999</v>
      </c>
      <c r="M32" s="63">
        <v>3.3980000000000001</v>
      </c>
      <c r="N32" s="63">
        <v>6.9219999999999997</v>
      </c>
      <c r="O32" s="63">
        <v>4.1239999999999997</v>
      </c>
      <c r="P32" s="63">
        <v>1.1910000000000001</v>
      </c>
      <c r="Q32" s="63">
        <v>2.2669999999999999</v>
      </c>
      <c r="R32" s="63">
        <v>1.56</v>
      </c>
      <c r="S32" s="63">
        <v>1.397</v>
      </c>
      <c r="T32" s="63">
        <v>3.8119999999999998</v>
      </c>
      <c r="U32" s="63">
        <v>3.2789999999999999</v>
      </c>
      <c r="V32" s="63">
        <v>6.9480000000000004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K32" s="100"/>
    </row>
    <row r="33" spans="1:37">
      <c r="A33" s="81" t="s">
        <v>266</v>
      </c>
      <c r="B33" s="80" t="s">
        <v>267</v>
      </c>
      <c r="C33" s="34" t="s">
        <v>58</v>
      </c>
      <c r="D33" s="63">
        <f t="shared" si="0"/>
        <v>49.490999999999993</v>
      </c>
      <c r="E33" s="63"/>
      <c r="F33" s="63">
        <v>3.4489999999999998</v>
      </c>
      <c r="G33" s="63">
        <v>2.6920000000000002</v>
      </c>
      <c r="H33" s="63">
        <v>2.081</v>
      </c>
      <c r="I33" s="63">
        <v>2.4790000000000001</v>
      </c>
      <c r="J33" s="63">
        <v>3.9089999999999998</v>
      </c>
      <c r="K33" s="63">
        <v>2.3570000000000002</v>
      </c>
      <c r="L33" s="63">
        <v>3.1920000000000002</v>
      </c>
      <c r="M33" s="63">
        <v>9.7850000000000001</v>
      </c>
      <c r="N33" s="63">
        <v>2.766</v>
      </c>
      <c r="O33" s="63">
        <v>1.8109999999999999</v>
      </c>
      <c r="P33" s="63">
        <v>1.7390000000000001</v>
      </c>
      <c r="Q33" s="63">
        <v>1.6990000000000001</v>
      </c>
      <c r="R33" s="63">
        <v>0.26200000000000001</v>
      </c>
      <c r="S33" s="63">
        <v>1.7170000000000001</v>
      </c>
      <c r="T33" s="63">
        <v>4.7300000000000004</v>
      </c>
      <c r="U33" s="63">
        <v>1.36</v>
      </c>
      <c r="V33" s="63">
        <v>3.4630000000000001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K33" s="100"/>
    </row>
    <row r="34" spans="1:37">
      <c r="A34" s="81" t="s">
        <v>268</v>
      </c>
      <c r="B34" s="80" t="s">
        <v>269</v>
      </c>
      <c r="C34" s="34" t="s">
        <v>42</v>
      </c>
      <c r="D34" s="63">
        <f t="shared" si="0"/>
        <v>3.5219999999999998</v>
      </c>
      <c r="E34" s="63"/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3.5219999999999998</v>
      </c>
      <c r="U34" s="63">
        <v>0</v>
      </c>
      <c r="V34" s="63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K34" s="100"/>
    </row>
    <row r="35" spans="1:37">
      <c r="A35" s="81" t="s">
        <v>270</v>
      </c>
      <c r="B35" s="80" t="s">
        <v>271</v>
      </c>
      <c r="C35" s="34" t="s">
        <v>272</v>
      </c>
      <c r="D35" s="63">
        <f t="shared" si="0"/>
        <v>0</v>
      </c>
      <c r="E35" s="63"/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K35" s="106"/>
    </row>
    <row r="36" spans="1:37">
      <c r="A36" s="81" t="s">
        <v>273</v>
      </c>
      <c r="B36" s="80" t="s">
        <v>274</v>
      </c>
      <c r="C36" s="34" t="s">
        <v>275</v>
      </c>
      <c r="D36" s="63">
        <f t="shared" si="0"/>
        <v>0</v>
      </c>
      <c r="E36" s="63"/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K36" s="106"/>
    </row>
    <row r="37" spans="1:37" ht="19" customHeight="1">
      <c r="A37" s="81" t="s">
        <v>276</v>
      </c>
      <c r="B37" s="80" t="s">
        <v>144</v>
      </c>
      <c r="C37" s="34" t="s">
        <v>145</v>
      </c>
      <c r="D37" s="63">
        <f t="shared" si="0"/>
        <v>0</v>
      </c>
      <c r="E37" s="63"/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K37" s="100"/>
    </row>
    <row r="38" spans="1:37">
      <c r="A38" s="81" t="s">
        <v>277</v>
      </c>
      <c r="B38" s="80" t="s">
        <v>278</v>
      </c>
      <c r="C38" s="34" t="s">
        <v>279</v>
      </c>
      <c r="D38" s="63">
        <f t="shared" si="0"/>
        <v>1.611</v>
      </c>
      <c r="E38" s="63"/>
      <c r="F38" s="63">
        <v>1.2709999999999999</v>
      </c>
      <c r="G38" s="63">
        <v>0.34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K38" s="100"/>
    </row>
    <row r="39" spans="1:37">
      <c r="A39" s="81" t="s">
        <v>68</v>
      </c>
      <c r="B39" s="80" t="s">
        <v>280</v>
      </c>
      <c r="C39" s="34" t="s">
        <v>281</v>
      </c>
      <c r="D39" s="63">
        <f t="shared" si="0"/>
        <v>294.74</v>
      </c>
      <c r="E39" s="63"/>
      <c r="F39" s="63">
        <v>0.64500000000000002</v>
      </c>
      <c r="G39" s="63">
        <v>65.289000000000001</v>
      </c>
      <c r="H39" s="63">
        <v>21.100999999999999</v>
      </c>
      <c r="I39" s="63">
        <v>10.925000000000001</v>
      </c>
      <c r="J39" s="63">
        <v>4.0549999999999997</v>
      </c>
      <c r="K39" s="63">
        <v>21.353000000000002</v>
      </c>
      <c r="L39" s="63">
        <v>26.323999999999998</v>
      </c>
      <c r="M39" s="63">
        <v>3.8979999999999997</v>
      </c>
      <c r="N39" s="63">
        <v>26.998000000000001</v>
      </c>
      <c r="O39" s="63">
        <v>85.814999999999998</v>
      </c>
      <c r="P39" s="63">
        <v>5.35</v>
      </c>
      <c r="Q39" s="63">
        <v>7.64</v>
      </c>
      <c r="R39" s="63">
        <v>3.2530000000000001</v>
      </c>
      <c r="S39" s="63">
        <v>0.94200000000000006</v>
      </c>
      <c r="T39" s="63">
        <v>1.085</v>
      </c>
      <c r="U39" s="63">
        <v>5.1520000000000001</v>
      </c>
      <c r="V39" s="63">
        <v>4.915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K39" s="106"/>
    </row>
    <row r="40" spans="1:37" s="101" customFormat="1" ht="19" customHeight="1">
      <c r="A40" s="81" t="s">
        <v>282</v>
      </c>
      <c r="B40" s="80" t="s">
        <v>142</v>
      </c>
      <c r="C40" s="34" t="s">
        <v>143</v>
      </c>
      <c r="D40" s="63">
        <f t="shared" si="0"/>
        <v>26.196999999999999</v>
      </c>
      <c r="E40" s="63"/>
      <c r="F40" s="63">
        <v>0</v>
      </c>
      <c r="G40" s="63">
        <v>16.661999999999999</v>
      </c>
      <c r="H40" s="63">
        <v>0</v>
      </c>
      <c r="I40" s="63">
        <v>9.5350000000000001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K40" s="100"/>
    </row>
    <row r="41" spans="1:37" s="101" customFormat="1" ht="19" customHeight="1">
      <c r="A41" s="81" t="s">
        <v>283</v>
      </c>
      <c r="B41" s="80" t="s">
        <v>119</v>
      </c>
      <c r="C41" s="34" t="s">
        <v>75</v>
      </c>
      <c r="D41" s="63">
        <f t="shared" si="0"/>
        <v>0</v>
      </c>
      <c r="E41" s="63"/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K41" s="100"/>
    </row>
    <row r="42" spans="1:37" s="101" customFormat="1" ht="19" customHeight="1">
      <c r="A42" s="81" t="s">
        <v>284</v>
      </c>
      <c r="B42" s="91" t="s">
        <v>285</v>
      </c>
      <c r="C42" s="34" t="s">
        <v>286</v>
      </c>
      <c r="D42" s="63">
        <f t="shared" si="0"/>
        <v>0</v>
      </c>
      <c r="E42" s="63"/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K42" s="106"/>
    </row>
    <row r="43" spans="1:37" s="101" customFormat="1" ht="19" customHeight="1">
      <c r="A43" s="81" t="s">
        <v>287</v>
      </c>
      <c r="B43" s="80" t="s">
        <v>120</v>
      </c>
      <c r="C43" s="34" t="s">
        <v>71</v>
      </c>
      <c r="D43" s="63">
        <f t="shared" si="0"/>
        <v>127.27</v>
      </c>
      <c r="E43" s="63"/>
      <c r="F43" s="63">
        <v>0</v>
      </c>
      <c r="G43" s="63">
        <v>4.37</v>
      </c>
      <c r="H43" s="63">
        <v>0.29099999999999998</v>
      </c>
      <c r="I43" s="63">
        <v>1.39</v>
      </c>
      <c r="J43" s="63">
        <v>0.98</v>
      </c>
      <c r="K43" s="63">
        <v>7.359</v>
      </c>
      <c r="L43" s="63">
        <v>3.617</v>
      </c>
      <c r="M43" s="63">
        <v>1.2649999999999999</v>
      </c>
      <c r="N43" s="63">
        <v>12.586</v>
      </c>
      <c r="O43" s="63">
        <v>85.706999999999994</v>
      </c>
      <c r="P43" s="63">
        <v>5.35</v>
      </c>
      <c r="Q43" s="63">
        <v>0</v>
      </c>
      <c r="R43" s="63">
        <v>0</v>
      </c>
      <c r="S43" s="63">
        <v>0.91500000000000004</v>
      </c>
      <c r="T43" s="63">
        <v>1.085</v>
      </c>
      <c r="U43" s="63">
        <v>0.433</v>
      </c>
      <c r="V43" s="63">
        <v>1.9219999999999999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K43" s="100"/>
    </row>
    <row r="44" spans="1:37" s="101" customFormat="1" ht="18">
      <c r="A44" s="81" t="s">
        <v>288</v>
      </c>
      <c r="B44" s="80" t="s">
        <v>121</v>
      </c>
      <c r="C44" s="34" t="s">
        <v>23</v>
      </c>
      <c r="D44" s="63">
        <f t="shared" si="0"/>
        <v>119.77900000000001</v>
      </c>
      <c r="E44" s="63"/>
      <c r="F44" s="63">
        <v>0.64500000000000002</v>
      </c>
      <c r="G44" s="63">
        <v>44.256999999999998</v>
      </c>
      <c r="H44" s="63">
        <v>3.6440000000000001</v>
      </c>
      <c r="I44" s="63">
        <v>0</v>
      </c>
      <c r="J44" s="63">
        <v>3.0750000000000002</v>
      </c>
      <c r="K44" s="63">
        <v>13.994</v>
      </c>
      <c r="L44" s="63">
        <v>21.806999999999999</v>
      </c>
      <c r="M44" s="63">
        <v>2.633</v>
      </c>
      <c r="N44" s="63">
        <v>13.474</v>
      </c>
      <c r="O44" s="63">
        <v>0.108</v>
      </c>
      <c r="P44" s="63">
        <v>0</v>
      </c>
      <c r="Q44" s="63">
        <v>7.64</v>
      </c>
      <c r="R44" s="63">
        <v>3.2530000000000001</v>
      </c>
      <c r="S44" s="63">
        <v>2.7E-2</v>
      </c>
      <c r="T44" s="63">
        <v>0</v>
      </c>
      <c r="U44" s="63">
        <v>4.6070000000000002</v>
      </c>
      <c r="V44" s="63">
        <v>0.61499999999999999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K44" s="100"/>
    </row>
    <row r="45" spans="1:37" s="101" customFormat="1" ht="18">
      <c r="A45" s="97" t="s">
        <v>289</v>
      </c>
      <c r="B45" s="107" t="s">
        <v>122</v>
      </c>
      <c r="C45" s="34" t="s">
        <v>59</v>
      </c>
      <c r="D45" s="63">
        <f t="shared" si="0"/>
        <v>21.493999999999996</v>
      </c>
      <c r="E45" s="63"/>
      <c r="F45" s="63">
        <v>0</v>
      </c>
      <c r="G45" s="63">
        <v>0</v>
      </c>
      <c r="H45" s="63">
        <v>17.166</v>
      </c>
      <c r="I45" s="63">
        <v>0</v>
      </c>
      <c r="J45" s="63">
        <v>0</v>
      </c>
      <c r="K45" s="63">
        <v>0</v>
      </c>
      <c r="L45" s="63">
        <v>0.9</v>
      </c>
      <c r="M45" s="63">
        <v>0</v>
      </c>
      <c r="N45" s="63">
        <v>0.93799999999999994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0.112</v>
      </c>
      <c r="V45" s="63">
        <v>2.3780000000000001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K45" s="100"/>
    </row>
    <row r="46" spans="1:37" s="108" customFormat="1">
      <c r="A46" s="97" t="s">
        <v>69</v>
      </c>
      <c r="B46" s="107" t="s">
        <v>290</v>
      </c>
      <c r="C46" s="37" t="s">
        <v>291</v>
      </c>
      <c r="D46" s="63">
        <f t="shared" si="0"/>
        <v>1782.0865000000001</v>
      </c>
      <c r="E46" s="63"/>
      <c r="F46" s="63">
        <v>70.625740000000008</v>
      </c>
      <c r="G46" s="63">
        <v>148.19899999999998</v>
      </c>
      <c r="H46" s="63">
        <v>78.157999999999987</v>
      </c>
      <c r="I46" s="63">
        <v>166.63528000000002</v>
      </c>
      <c r="J46" s="63">
        <v>150.542</v>
      </c>
      <c r="K46" s="63">
        <v>74.491100000000003</v>
      </c>
      <c r="L46" s="63">
        <v>73.804999999999993</v>
      </c>
      <c r="M46" s="63">
        <v>101.44088000000001</v>
      </c>
      <c r="N46" s="63">
        <v>136.357</v>
      </c>
      <c r="O46" s="63">
        <v>109.28000000000002</v>
      </c>
      <c r="P46" s="63">
        <v>73.027340000000024</v>
      </c>
      <c r="Q46" s="63">
        <v>97.89200000000001</v>
      </c>
      <c r="R46" s="63">
        <v>91.079670000000007</v>
      </c>
      <c r="S46" s="63">
        <v>61.112000000000009</v>
      </c>
      <c r="T46" s="63">
        <v>137.05349000000001</v>
      </c>
      <c r="U46" s="63">
        <v>54.204999999999998</v>
      </c>
      <c r="V46" s="63">
        <v>158.18300000000002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K46" s="109"/>
    </row>
    <row r="47" spans="1:37" s="101" customFormat="1" ht="18">
      <c r="A47" s="97" t="s">
        <v>292</v>
      </c>
      <c r="B47" s="107" t="s">
        <v>293</v>
      </c>
      <c r="C47" s="34" t="s">
        <v>60</v>
      </c>
      <c r="D47" s="63">
        <f t="shared" si="0"/>
        <v>1423.6949999999999</v>
      </c>
      <c r="E47" s="63"/>
      <c r="F47" s="63">
        <v>52.363999999999997</v>
      </c>
      <c r="G47" s="63">
        <v>116.017</v>
      </c>
      <c r="H47" s="63">
        <v>66.334000000000003</v>
      </c>
      <c r="I47" s="63">
        <v>114.744</v>
      </c>
      <c r="J47" s="63">
        <v>115.026</v>
      </c>
      <c r="K47" s="63">
        <v>62.393000000000001</v>
      </c>
      <c r="L47" s="63">
        <v>59.32</v>
      </c>
      <c r="M47" s="63">
        <v>76.236000000000004</v>
      </c>
      <c r="N47" s="63">
        <v>114.386</v>
      </c>
      <c r="O47" s="63">
        <v>100.851</v>
      </c>
      <c r="P47" s="63">
        <v>61.944000000000003</v>
      </c>
      <c r="Q47" s="63">
        <v>88.2</v>
      </c>
      <c r="R47" s="63">
        <v>56.118000000000002</v>
      </c>
      <c r="S47" s="63">
        <v>50.331000000000003</v>
      </c>
      <c r="T47" s="63">
        <v>97.204999999999998</v>
      </c>
      <c r="U47" s="63">
        <v>47.624000000000002</v>
      </c>
      <c r="V47" s="63">
        <v>144.602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K47" s="100"/>
    </row>
    <row r="48" spans="1:37" s="101" customFormat="1" ht="18">
      <c r="A48" s="97" t="s">
        <v>294</v>
      </c>
      <c r="B48" s="107" t="s">
        <v>295</v>
      </c>
      <c r="C48" s="34" t="s">
        <v>61</v>
      </c>
      <c r="D48" s="63">
        <f t="shared" si="0"/>
        <v>320.44600000000003</v>
      </c>
      <c r="E48" s="63"/>
      <c r="F48" s="63">
        <v>9.7170000000000005</v>
      </c>
      <c r="G48" s="63">
        <v>27.457000000000001</v>
      </c>
      <c r="H48" s="63">
        <v>11.701000000000001</v>
      </c>
      <c r="I48" s="63">
        <v>45.625999999999998</v>
      </c>
      <c r="J48" s="63">
        <v>35.223999999999997</v>
      </c>
      <c r="K48" s="63">
        <v>10.446</v>
      </c>
      <c r="L48" s="63">
        <v>14.12</v>
      </c>
      <c r="M48" s="63">
        <v>24.702000000000002</v>
      </c>
      <c r="N48" s="63">
        <v>21.288999999999998</v>
      </c>
      <c r="O48" s="63">
        <v>4.1980000000000004</v>
      </c>
      <c r="P48" s="63">
        <v>10.191000000000001</v>
      </c>
      <c r="Q48" s="63">
        <v>9.593</v>
      </c>
      <c r="R48" s="63">
        <v>33.826999999999998</v>
      </c>
      <c r="S48" s="63">
        <v>10.468</v>
      </c>
      <c r="T48" s="63">
        <v>38.540999999999997</v>
      </c>
      <c r="U48" s="63">
        <v>5.9950000000000001</v>
      </c>
      <c r="V48" s="63">
        <v>7.351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K48" s="100"/>
    </row>
    <row r="49" spans="1:37" s="101" customFormat="1" ht="18">
      <c r="A49" s="97" t="s">
        <v>296</v>
      </c>
      <c r="B49" s="107" t="s">
        <v>297</v>
      </c>
      <c r="C49" s="34" t="s">
        <v>298</v>
      </c>
      <c r="D49" s="63">
        <f t="shared" si="0"/>
        <v>0</v>
      </c>
      <c r="E49" s="63"/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K49" s="106"/>
    </row>
    <row r="50" spans="1:37" s="101" customFormat="1" ht="18">
      <c r="A50" s="97" t="s">
        <v>299</v>
      </c>
      <c r="B50" s="107" t="s">
        <v>300</v>
      </c>
      <c r="C50" s="34" t="s">
        <v>301</v>
      </c>
      <c r="D50" s="63">
        <f t="shared" si="0"/>
        <v>0</v>
      </c>
      <c r="E50" s="63"/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K50" s="106"/>
    </row>
    <row r="51" spans="1:37" ht="31">
      <c r="A51" s="97" t="s">
        <v>302</v>
      </c>
      <c r="B51" s="107" t="s">
        <v>303</v>
      </c>
      <c r="C51" s="34" t="s">
        <v>304</v>
      </c>
      <c r="D51" s="63">
        <f t="shared" si="0"/>
        <v>14.8315</v>
      </c>
      <c r="E51" s="63"/>
      <c r="F51" s="63">
        <v>6.31074</v>
      </c>
      <c r="G51" s="63">
        <v>0</v>
      </c>
      <c r="H51" s="63">
        <v>0</v>
      </c>
      <c r="I51" s="63">
        <v>5.7882800000000003</v>
      </c>
      <c r="J51" s="63">
        <v>0</v>
      </c>
      <c r="K51" s="63">
        <v>1.2441</v>
      </c>
      <c r="L51" s="63">
        <v>0</v>
      </c>
      <c r="M51" s="63">
        <v>0.27888000000000002</v>
      </c>
      <c r="N51" s="63">
        <v>0</v>
      </c>
      <c r="O51" s="63">
        <v>0</v>
      </c>
      <c r="P51" s="63">
        <v>0.42133999999999999</v>
      </c>
      <c r="Q51" s="63">
        <v>0</v>
      </c>
      <c r="R51" s="63">
        <v>0.77166999999999997</v>
      </c>
      <c r="S51" s="63">
        <v>0</v>
      </c>
      <c r="T51" s="63">
        <v>1.6490000000000001E-2</v>
      </c>
      <c r="U51" s="63">
        <v>0</v>
      </c>
      <c r="V51" s="63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K51" s="100"/>
    </row>
    <row r="52" spans="1:37">
      <c r="A52" s="97" t="s">
        <v>305</v>
      </c>
      <c r="B52" s="107" t="s">
        <v>306</v>
      </c>
      <c r="C52" s="34" t="s">
        <v>46</v>
      </c>
      <c r="D52" s="63">
        <f t="shared" si="0"/>
        <v>4.0920000000000005</v>
      </c>
      <c r="E52" s="63"/>
      <c r="F52" s="63">
        <v>0.151</v>
      </c>
      <c r="G52" s="63">
        <v>2.3E-2</v>
      </c>
      <c r="H52" s="63">
        <v>0</v>
      </c>
      <c r="I52" s="63">
        <v>0.05</v>
      </c>
      <c r="J52" s="63">
        <v>0</v>
      </c>
      <c r="K52" s="63">
        <v>0</v>
      </c>
      <c r="L52" s="63">
        <v>7.9000000000000001E-2</v>
      </c>
      <c r="M52" s="63">
        <v>7.8E-2</v>
      </c>
      <c r="N52" s="63">
        <v>0.157</v>
      </c>
      <c r="O52" s="63">
        <v>1.29</v>
      </c>
      <c r="P52" s="63">
        <v>0</v>
      </c>
      <c r="Q52" s="63">
        <v>0</v>
      </c>
      <c r="R52" s="63">
        <v>0</v>
      </c>
      <c r="S52" s="63">
        <v>0.09</v>
      </c>
      <c r="T52" s="63">
        <v>0</v>
      </c>
      <c r="U52" s="63">
        <v>0</v>
      </c>
      <c r="V52" s="63">
        <v>2.1739999999999999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K52" s="100"/>
    </row>
    <row r="53" spans="1:37" ht="31">
      <c r="A53" s="81" t="s">
        <v>307</v>
      </c>
      <c r="B53" s="80" t="s">
        <v>308</v>
      </c>
      <c r="C53" s="34" t="s">
        <v>24</v>
      </c>
      <c r="D53" s="63">
        <f t="shared" si="0"/>
        <v>1.8520000000000001</v>
      </c>
      <c r="E53" s="63"/>
      <c r="F53" s="63">
        <v>3.6999999999999998E-2</v>
      </c>
      <c r="G53" s="63">
        <v>0.61899999999999999</v>
      </c>
      <c r="H53" s="63">
        <v>9.0999999999999998E-2</v>
      </c>
      <c r="I53" s="63">
        <v>1.0999999999999999E-2</v>
      </c>
      <c r="J53" s="63">
        <v>0.16</v>
      </c>
      <c r="K53" s="63">
        <v>0.14899999999999999</v>
      </c>
      <c r="L53" s="63">
        <v>1.4E-2</v>
      </c>
      <c r="M53" s="63">
        <v>0.13200000000000001</v>
      </c>
      <c r="N53" s="63">
        <v>3.1E-2</v>
      </c>
      <c r="O53" s="63">
        <v>0.17299999999999999</v>
      </c>
      <c r="P53" s="63">
        <v>3.5999999999999997E-2</v>
      </c>
      <c r="Q53" s="63">
        <v>0</v>
      </c>
      <c r="R53" s="63">
        <v>1.9E-2</v>
      </c>
      <c r="S53" s="63">
        <v>2.8000000000000001E-2</v>
      </c>
      <c r="T53" s="63">
        <v>7.0000000000000007E-2</v>
      </c>
      <c r="U53" s="63">
        <v>4.2000000000000003E-2</v>
      </c>
      <c r="V53" s="63">
        <v>0.24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K53" s="100"/>
    </row>
    <row r="54" spans="1:37" ht="31">
      <c r="A54" s="81" t="s">
        <v>309</v>
      </c>
      <c r="B54" s="80" t="s">
        <v>310</v>
      </c>
      <c r="C54" s="34" t="s">
        <v>25</v>
      </c>
      <c r="D54" s="63">
        <f t="shared" si="0"/>
        <v>0.81700000000000006</v>
      </c>
      <c r="E54" s="63"/>
      <c r="F54" s="63">
        <v>0.109</v>
      </c>
      <c r="G54" s="63">
        <v>2.4E-2</v>
      </c>
      <c r="H54" s="63">
        <v>3.2000000000000001E-2</v>
      </c>
      <c r="I54" s="63">
        <v>0</v>
      </c>
      <c r="J54" s="63">
        <v>0.01</v>
      </c>
      <c r="K54" s="63">
        <v>2.8000000000000001E-2</v>
      </c>
      <c r="L54" s="63">
        <v>3.1E-2</v>
      </c>
      <c r="M54" s="63">
        <v>1.4E-2</v>
      </c>
      <c r="N54" s="63">
        <v>3.2000000000000001E-2</v>
      </c>
      <c r="O54" s="63">
        <v>0.14099999999999999</v>
      </c>
      <c r="P54" s="63">
        <v>0.04</v>
      </c>
      <c r="Q54" s="63">
        <v>9.9000000000000005E-2</v>
      </c>
      <c r="R54" s="63">
        <v>6.3E-2</v>
      </c>
      <c r="S54" s="63">
        <v>0</v>
      </c>
      <c r="T54" s="63">
        <v>4.9000000000000002E-2</v>
      </c>
      <c r="U54" s="63">
        <v>1.4999999999999999E-2</v>
      </c>
      <c r="V54" s="63">
        <v>0.13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K54" s="100"/>
    </row>
    <row r="55" spans="1:37">
      <c r="A55" s="81" t="s">
        <v>311</v>
      </c>
      <c r="B55" s="80" t="s">
        <v>312</v>
      </c>
      <c r="C55" s="34" t="s">
        <v>63</v>
      </c>
      <c r="D55" s="63">
        <f t="shared" si="0"/>
        <v>7.81</v>
      </c>
      <c r="E55" s="63"/>
      <c r="F55" s="63">
        <v>1.9369999999999998</v>
      </c>
      <c r="G55" s="63">
        <v>0.36499999999999999</v>
      </c>
      <c r="H55" s="63">
        <v>0</v>
      </c>
      <c r="I55" s="63">
        <v>0</v>
      </c>
      <c r="J55" s="63">
        <v>0.122</v>
      </c>
      <c r="K55" s="63">
        <v>0.23100000000000001</v>
      </c>
      <c r="L55" s="63">
        <v>0</v>
      </c>
      <c r="M55" s="63">
        <v>0</v>
      </c>
      <c r="N55" s="63">
        <v>0.46200000000000002</v>
      </c>
      <c r="O55" s="63">
        <v>0.77300000000000002</v>
      </c>
      <c r="P55" s="63">
        <v>0.29299999999999998</v>
      </c>
      <c r="Q55" s="63">
        <v>0</v>
      </c>
      <c r="R55" s="63">
        <v>0.191</v>
      </c>
      <c r="S55" s="63">
        <v>8.7999999999999995E-2</v>
      </c>
      <c r="T55" s="63">
        <v>0.76800000000000002</v>
      </c>
      <c r="U55" s="63">
        <v>0.34799999999999998</v>
      </c>
      <c r="V55" s="63">
        <v>2.2320000000000002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K55" s="100"/>
    </row>
    <row r="56" spans="1:37" ht="31">
      <c r="A56" s="81" t="s">
        <v>313</v>
      </c>
      <c r="B56" s="80" t="s">
        <v>314</v>
      </c>
      <c r="C56" s="34" t="s">
        <v>62</v>
      </c>
      <c r="D56" s="63">
        <f t="shared" si="0"/>
        <v>8.543000000000001</v>
      </c>
      <c r="E56" s="63"/>
      <c r="F56" s="63">
        <v>0</v>
      </c>
      <c r="G56" s="63">
        <v>3.694</v>
      </c>
      <c r="H56" s="63">
        <v>0</v>
      </c>
      <c r="I56" s="63">
        <v>0.41599999999999998</v>
      </c>
      <c r="J56" s="63">
        <v>0</v>
      </c>
      <c r="K56" s="63">
        <v>0</v>
      </c>
      <c r="L56" s="63">
        <v>0.24099999999999999</v>
      </c>
      <c r="M56" s="63">
        <v>0</v>
      </c>
      <c r="N56" s="63">
        <v>0</v>
      </c>
      <c r="O56" s="63">
        <v>1.8540000000000001</v>
      </c>
      <c r="P56" s="63">
        <v>0.10199999999999999</v>
      </c>
      <c r="Q56" s="63">
        <v>0</v>
      </c>
      <c r="R56" s="63">
        <v>0.09</v>
      </c>
      <c r="S56" s="63">
        <v>0.107</v>
      </c>
      <c r="T56" s="63">
        <v>0.40400000000000003</v>
      </c>
      <c r="U56" s="63">
        <v>0.18099999999999999</v>
      </c>
      <c r="V56" s="63">
        <v>1.454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K56" s="100"/>
    </row>
    <row r="57" spans="1:37">
      <c r="A57" s="81" t="s">
        <v>123</v>
      </c>
      <c r="B57" s="80" t="s">
        <v>315</v>
      </c>
      <c r="C57" s="34" t="s">
        <v>64</v>
      </c>
      <c r="D57" s="63">
        <f t="shared" si="0"/>
        <v>11.177999999999999</v>
      </c>
      <c r="E57" s="63"/>
      <c r="F57" s="63">
        <v>7.1999999999999995E-2</v>
      </c>
      <c r="G57" s="63">
        <v>3.407</v>
      </c>
      <c r="H57" s="63">
        <v>2.2450000000000001</v>
      </c>
      <c r="I57" s="63">
        <v>0</v>
      </c>
      <c r="J57" s="63">
        <v>0.51800000000000002</v>
      </c>
      <c r="K57" s="63">
        <v>0</v>
      </c>
      <c r="L57" s="63">
        <v>0</v>
      </c>
      <c r="M57" s="63">
        <v>1.5569999999999999</v>
      </c>
      <c r="N57" s="63">
        <v>0</v>
      </c>
      <c r="O57" s="63">
        <v>0</v>
      </c>
      <c r="P57" s="63">
        <v>0.222</v>
      </c>
      <c r="Q57" s="63">
        <v>1.6679999999999999</v>
      </c>
      <c r="R57" s="63">
        <v>0</v>
      </c>
      <c r="S57" s="63">
        <v>0.41199999999999998</v>
      </c>
      <c r="T57" s="63">
        <v>0</v>
      </c>
      <c r="U57" s="63">
        <v>0</v>
      </c>
      <c r="V57" s="63">
        <v>1.077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K57" s="100"/>
    </row>
    <row r="58" spans="1:37">
      <c r="A58" s="81" t="s">
        <v>124</v>
      </c>
      <c r="B58" s="80" t="s">
        <v>212</v>
      </c>
      <c r="C58" s="34" t="s">
        <v>65</v>
      </c>
      <c r="D58" s="63">
        <f t="shared" si="0"/>
        <v>40.259999999999991</v>
      </c>
      <c r="E58" s="63"/>
      <c r="F58" s="63">
        <v>1.726</v>
      </c>
      <c r="G58" s="63">
        <v>8.5359999999999996</v>
      </c>
      <c r="H58" s="63">
        <v>3.0779999999999998</v>
      </c>
      <c r="I58" s="63">
        <v>0.46800000000000003</v>
      </c>
      <c r="J58" s="63">
        <v>1.7909999999999999</v>
      </c>
      <c r="K58" s="63">
        <v>1.522</v>
      </c>
      <c r="L58" s="63">
        <v>0.27500000000000002</v>
      </c>
      <c r="M58" s="63">
        <v>3.21</v>
      </c>
      <c r="N58" s="63">
        <v>8.8859999999999992</v>
      </c>
      <c r="O58" s="63">
        <v>0.94799999999999995</v>
      </c>
      <c r="P58" s="63">
        <v>2.2069999999999999</v>
      </c>
      <c r="Q58" s="63">
        <v>0.72099999999999997</v>
      </c>
      <c r="R58" s="63">
        <v>0.71099999999999997</v>
      </c>
      <c r="S58" s="63">
        <v>1.1890000000000001</v>
      </c>
      <c r="T58" s="63">
        <v>2.3140000000000001</v>
      </c>
      <c r="U58" s="63">
        <v>1.754</v>
      </c>
      <c r="V58" s="63">
        <v>0.92400000000000004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K58" s="100"/>
    </row>
    <row r="59" spans="1:37" ht="31">
      <c r="A59" s="81" t="s">
        <v>125</v>
      </c>
      <c r="B59" s="80" t="s">
        <v>316</v>
      </c>
      <c r="C59" s="34" t="s">
        <v>40</v>
      </c>
      <c r="D59" s="63">
        <f t="shared" si="0"/>
        <v>402.86899999999997</v>
      </c>
      <c r="E59" s="63"/>
      <c r="F59" s="63">
        <v>34.637</v>
      </c>
      <c r="G59" s="63">
        <v>17.962</v>
      </c>
      <c r="H59" s="63">
        <v>23.437999999999999</v>
      </c>
      <c r="I59" s="63">
        <v>12.302</v>
      </c>
      <c r="J59" s="63">
        <v>18.04</v>
      </c>
      <c r="K59" s="63">
        <v>6.4729999999999999</v>
      </c>
      <c r="L59" s="63">
        <v>6.2350000000000003</v>
      </c>
      <c r="M59" s="63">
        <v>18.728999999999999</v>
      </c>
      <c r="N59" s="63">
        <v>32.381999999999998</v>
      </c>
      <c r="O59" s="63">
        <v>32.103999999999999</v>
      </c>
      <c r="P59" s="63">
        <v>40.774999999999999</v>
      </c>
      <c r="Q59" s="63">
        <v>16.774000000000001</v>
      </c>
      <c r="R59" s="63">
        <v>11.83</v>
      </c>
      <c r="S59" s="63">
        <v>26.638999999999999</v>
      </c>
      <c r="T59" s="63">
        <v>38.286999999999999</v>
      </c>
      <c r="U59" s="63">
        <v>27.934999999999999</v>
      </c>
      <c r="V59" s="63">
        <v>38.326999999999998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K59" s="100"/>
    </row>
    <row r="60" spans="1:37">
      <c r="A60" s="81" t="s">
        <v>126</v>
      </c>
      <c r="B60" s="80" t="s">
        <v>70</v>
      </c>
      <c r="C60" s="34" t="s">
        <v>317</v>
      </c>
      <c r="D60" s="63">
        <f t="shared" si="0"/>
        <v>1894.4797079999998</v>
      </c>
      <c r="E60" s="63"/>
      <c r="F60" s="63">
        <v>57.118980000000001</v>
      </c>
      <c r="G60" s="63">
        <v>115.36</v>
      </c>
      <c r="H60" s="63">
        <v>3.2471300000000003</v>
      </c>
      <c r="I60" s="63">
        <v>23.257079999999998</v>
      </c>
      <c r="J60" s="63">
        <v>219.66</v>
      </c>
      <c r="K60" s="63">
        <v>147.52668</v>
      </c>
      <c r="L60" s="63">
        <v>21.826650000000001</v>
      </c>
      <c r="M60" s="63">
        <v>290.00849999999997</v>
      </c>
      <c r="N60" s="63">
        <v>233.98881</v>
      </c>
      <c r="O60" s="63">
        <v>9.8064999999999998</v>
      </c>
      <c r="P60" s="63">
        <v>0</v>
      </c>
      <c r="Q60" s="63">
        <v>51.915889999999997</v>
      </c>
      <c r="R60" s="63">
        <v>361.82258999999999</v>
      </c>
      <c r="S60" s="63">
        <v>42.371810000000004</v>
      </c>
      <c r="T60" s="63">
        <v>114.6781</v>
      </c>
      <c r="U60" s="63">
        <v>45.966070000000002</v>
      </c>
      <c r="V60" s="63">
        <v>155.92491799999999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K60" s="100"/>
    </row>
    <row r="61" spans="1:37" ht="31">
      <c r="A61" s="81" t="s">
        <v>318</v>
      </c>
      <c r="B61" s="80" t="s">
        <v>319</v>
      </c>
      <c r="C61" s="34" t="s">
        <v>67</v>
      </c>
      <c r="D61" s="63">
        <f t="shared" si="0"/>
        <v>513.73933099999999</v>
      </c>
      <c r="E61" s="63"/>
      <c r="F61" s="63">
        <v>0.50551999999999997</v>
      </c>
      <c r="G61" s="63">
        <v>9.93</v>
      </c>
      <c r="H61" s="63">
        <v>1.22563</v>
      </c>
      <c r="I61" s="63">
        <v>23.257079999999998</v>
      </c>
      <c r="J61" s="63">
        <v>21.47</v>
      </c>
      <c r="K61" s="63">
        <v>7.4658199999999999</v>
      </c>
      <c r="L61" s="63">
        <v>5.0348300000000004</v>
      </c>
      <c r="M61" s="63">
        <v>13.696020000000001</v>
      </c>
      <c r="N61" s="63">
        <v>232.7741</v>
      </c>
      <c r="O61" s="63">
        <v>5.6158700000000001</v>
      </c>
      <c r="P61" s="63">
        <v>0</v>
      </c>
      <c r="Q61" s="63">
        <v>51.915889999999997</v>
      </c>
      <c r="R61" s="63">
        <v>66.404939999999996</v>
      </c>
      <c r="S61" s="63">
        <v>2.35737</v>
      </c>
      <c r="T61" s="63">
        <v>10.062620000000001</v>
      </c>
      <c r="U61" s="63">
        <v>6.8949999999999997E-2</v>
      </c>
      <c r="V61" s="63">
        <v>61.954690999999997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K61" s="100"/>
    </row>
    <row r="62" spans="1:37" ht="31">
      <c r="A62" s="81" t="s">
        <v>320</v>
      </c>
      <c r="B62" s="80" t="s">
        <v>321</v>
      </c>
      <c r="C62" s="34" t="s">
        <v>66</v>
      </c>
      <c r="D62" s="63">
        <f t="shared" si="0"/>
        <v>1380.7403769999999</v>
      </c>
      <c r="E62" s="63"/>
      <c r="F62" s="63">
        <v>56.613460000000003</v>
      </c>
      <c r="G62" s="63">
        <v>105.43</v>
      </c>
      <c r="H62" s="63">
        <v>2.0215000000000001</v>
      </c>
      <c r="I62" s="63">
        <v>0</v>
      </c>
      <c r="J62" s="63">
        <v>198.19</v>
      </c>
      <c r="K62" s="63">
        <v>140.06085999999999</v>
      </c>
      <c r="L62" s="63">
        <v>16.791820000000001</v>
      </c>
      <c r="M62" s="63">
        <v>276.31247999999999</v>
      </c>
      <c r="N62" s="63">
        <v>1.21471</v>
      </c>
      <c r="O62" s="63">
        <v>4.1906299999999996</v>
      </c>
      <c r="P62" s="63">
        <v>0</v>
      </c>
      <c r="Q62" s="63">
        <v>0</v>
      </c>
      <c r="R62" s="63">
        <v>295.41764999999998</v>
      </c>
      <c r="S62" s="63">
        <v>40.01444</v>
      </c>
      <c r="T62" s="63">
        <v>104.61548000000001</v>
      </c>
      <c r="U62" s="63">
        <v>45.897120000000001</v>
      </c>
      <c r="V62" s="63">
        <v>93.970226999999994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K62" s="100"/>
    </row>
    <row r="63" spans="1:37">
      <c r="A63" s="81" t="s">
        <v>127</v>
      </c>
      <c r="B63" s="91" t="s">
        <v>137</v>
      </c>
      <c r="C63" s="34" t="s">
        <v>41</v>
      </c>
      <c r="D63" s="63">
        <f t="shared" si="0"/>
        <v>7.7960000000000003</v>
      </c>
      <c r="E63" s="63"/>
      <c r="F63" s="63">
        <v>0</v>
      </c>
      <c r="G63" s="63">
        <v>0</v>
      </c>
      <c r="H63" s="63">
        <v>0</v>
      </c>
      <c r="I63" s="63">
        <v>0</v>
      </c>
      <c r="J63" s="63">
        <v>0.76</v>
      </c>
      <c r="K63" s="63">
        <v>0</v>
      </c>
      <c r="L63" s="63">
        <v>0</v>
      </c>
      <c r="M63" s="63">
        <v>7.0000000000000007E-2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6.9660000000000002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K63" s="100"/>
    </row>
    <row r="64" spans="1:37" s="108" customFormat="1" ht="15">
      <c r="A64" s="93">
        <v>3</v>
      </c>
      <c r="B64" s="31" t="s">
        <v>322</v>
      </c>
      <c r="C64" s="37" t="s">
        <v>74</v>
      </c>
      <c r="D64" s="62">
        <f>SUM(F64:AI64)</f>
        <v>1015.3106619999999</v>
      </c>
      <c r="E64" s="62"/>
      <c r="F64" s="62">
        <v>9.3439200000000007</v>
      </c>
      <c r="G64" s="62">
        <v>34.434100000000001</v>
      </c>
      <c r="H64" s="62">
        <v>71.547399999999996</v>
      </c>
      <c r="I64" s="62">
        <v>52.152900000000002</v>
      </c>
      <c r="J64" s="62">
        <v>63.705669999999998</v>
      </c>
      <c r="K64" s="62">
        <v>45.291270000000004</v>
      </c>
      <c r="L64" s="62">
        <v>52.683909999999997</v>
      </c>
      <c r="M64" s="62">
        <v>37.029640000000001</v>
      </c>
      <c r="N64" s="62">
        <v>50.648200000000003</v>
      </c>
      <c r="O64" s="62">
        <v>51.697859999999999</v>
      </c>
      <c r="P64" s="62">
        <v>42.240729999999999</v>
      </c>
      <c r="Q64" s="62">
        <v>20.995329999999999</v>
      </c>
      <c r="R64" s="62">
        <v>171.11134999999999</v>
      </c>
      <c r="S64" s="62">
        <v>25.27562</v>
      </c>
      <c r="T64" s="62">
        <v>63.319609999999997</v>
      </c>
      <c r="U64" s="62">
        <v>33.343359999999997</v>
      </c>
      <c r="V64" s="62">
        <v>190.48979199999999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K64" s="110"/>
    </row>
    <row r="65" spans="1:37" s="155" customFormat="1">
      <c r="A65" s="151"/>
      <c r="B65" s="35" t="s">
        <v>188</v>
      </c>
      <c r="C65" s="59"/>
      <c r="D65" s="153"/>
      <c r="E65" s="153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K65" s="154"/>
    </row>
    <row r="66" spans="1:37" s="108" customFormat="1">
      <c r="A66" s="122" t="s">
        <v>323</v>
      </c>
      <c r="B66" s="33" t="s">
        <v>324</v>
      </c>
      <c r="C66" s="34" t="s">
        <v>325</v>
      </c>
      <c r="D66" s="63">
        <f t="shared" si="0"/>
        <v>977.83030999999983</v>
      </c>
      <c r="E66" s="63"/>
      <c r="F66" s="63">
        <v>9.3439200000000007</v>
      </c>
      <c r="G66" s="63">
        <v>34.081020000000002</v>
      </c>
      <c r="H66" s="63">
        <v>62.144950000000001</v>
      </c>
      <c r="I66" s="63">
        <v>52.152900000000002</v>
      </c>
      <c r="J66" s="63">
        <v>39.230699999999999</v>
      </c>
      <c r="K66" s="63">
        <v>43.091210000000004</v>
      </c>
      <c r="L66" s="63">
        <v>52.683909999999997</v>
      </c>
      <c r="M66" s="63">
        <v>37.029640000000001</v>
      </c>
      <c r="N66" s="63">
        <v>50.648200000000003</v>
      </c>
      <c r="O66" s="63">
        <v>51.697859999999999</v>
      </c>
      <c r="P66" s="63">
        <v>42.240729999999999</v>
      </c>
      <c r="Q66" s="63">
        <v>20.995329999999999</v>
      </c>
      <c r="R66" s="63">
        <v>171.11134999999999</v>
      </c>
      <c r="S66" s="63">
        <v>25.27562</v>
      </c>
      <c r="T66" s="63">
        <v>63.319609999999997</v>
      </c>
      <c r="U66" s="63">
        <v>33.343359999999997</v>
      </c>
      <c r="V66" s="63">
        <v>189.44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K66" s="100"/>
    </row>
    <row r="67" spans="1:37" s="108" customFormat="1">
      <c r="A67" s="122" t="s">
        <v>326</v>
      </c>
      <c r="B67" s="33" t="s">
        <v>327</v>
      </c>
      <c r="C67" s="34" t="s">
        <v>328</v>
      </c>
      <c r="D67" s="63">
        <f t="shared" si="0"/>
        <v>37.480351999999996</v>
      </c>
      <c r="E67" s="63"/>
      <c r="F67" s="63">
        <v>0</v>
      </c>
      <c r="G67" s="63">
        <v>0.35308</v>
      </c>
      <c r="H67" s="63">
        <v>9.40245</v>
      </c>
      <c r="I67" s="63">
        <v>0</v>
      </c>
      <c r="J67" s="63">
        <v>24.474969999999999</v>
      </c>
      <c r="K67" s="63">
        <v>2.2000600000000001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1.0497920000000001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K67" s="100"/>
    </row>
    <row r="68" spans="1:37" s="108" customFormat="1">
      <c r="A68" s="122" t="s">
        <v>329</v>
      </c>
      <c r="B68" s="33" t="s">
        <v>330</v>
      </c>
      <c r="C68" s="34" t="s">
        <v>331</v>
      </c>
      <c r="D68" s="63">
        <f t="shared" si="0"/>
        <v>0</v>
      </c>
      <c r="E68" s="63"/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K68" s="100"/>
    </row>
    <row r="69" spans="1:37" s="108" customFormat="1">
      <c r="A69" s="122" t="s">
        <v>332</v>
      </c>
      <c r="B69" s="33" t="s">
        <v>333</v>
      </c>
      <c r="C69" s="34" t="s">
        <v>334</v>
      </c>
      <c r="D69" s="63">
        <f t="shared" si="0"/>
        <v>0</v>
      </c>
      <c r="E69" s="63"/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K69" s="100"/>
    </row>
    <row r="70" spans="1:37" s="108" customFormat="1">
      <c r="A70" s="93">
        <v>4</v>
      </c>
      <c r="B70" s="31" t="s">
        <v>335</v>
      </c>
      <c r="C70" s="34"/>
      <c r="D70" s="62"/>
      <c r="E70" s="62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K70" s="111"/>
    </row>
    <row r="71" spans="1:37" s="112" customFormat="1" ht="22.5" hidden="1" customHeight="1">
      <c r="A71" s="123"/>
      <c r="B71" s="223" t="s">
        <v>336</v>
      </c>
      <c r="C71" s="223"/>
      <c r="D71" s="223"/>
      <c r="E71" s="223"/>
      <c r="F71" s="223"/>
      <c r="G71" s="223"/>
      <c r="H71" s="223"/>
      <c r="I71" s="22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spans="1:37" hidden="1">
      <c r="D72" s="115">
        <f t="shared" ref="D72:AB72" si="2">D64+D22+D8</f>
        <v>22251.098661999997</v>
      </c>
      <c r="E72" s="115"/>
      <c r="F72" s="116">
        <f t="shared" si="2"/>
        <v>504.63692000000003</v>
      </c>
      <c r="G72" s="116">
        <f t="shared" si="2"/>
        <v>1132.9791</v>
      </c>
      <c r="H72" s="116">
        <f t="shared" si="2"/>
        <v>1134.6344000000001</v>
      </c>
      <c r="I72" s="116">
        <f t="shared" si="2"/>
        <v>2069.0119</v>
      </c>
      <c r="J72" s="116">
        <f t="shared" si="2"/>
        <v>1846.25667</v>
      </c>
      <c r="K72" s="116">
        <f t="shared" si="2"/>
        <v>1281.2442699999999</v>
      </c>
      <c r="L72" s="116">
        <f t="shared" si="2"/>
        <v>1574.24791</v>
      </c>
      <c r="M72" s="116">
        <f t="shared" si="2"/>
        <v>1142.99764</v>
      </c>
      <c r="N72" s="116">
        <f t="shared" si="2"/>
        <v>2857.5502000000001</v>
      </c>
      <c r="O72" s="116">
        <f t="shared" si="2"/>
        <v>920.62686000000008</v>
      </c>
      <c r="P72" s="116">
        <f t="shared" si="2"/>
        <v>583.73372999999992</v>
      </c>
      <c r="Q72" s="116">
        <f t="shared" si="2"/>
        <v>1151.2293300000001</v>
      </c>
      <c r="R72" s="116">
        <f t="shared" si="2"/>
        <v>1239.7793499999998</v>
      </c>
      <c r="S72" s="116">
        <f t="shared" si="2"/>
        <v>587.77762000000007</v>
      </c>
      <c r="T72" s="116">
        <f t="shared" si="2"/>
        <v>1359.2946099999999</v>
      </c>
      <c r="U72" s="116">
        <f t="shared" si="2"/>
        <v>590.00036</v>
      </c>
      <c r="V72" s="116">
        <f t="shared" si="2"/>
        <v>2275.097792</v>
      </c>
      <c r="W72" s="115">
        <f t="shared" si="2"/>
        <v>0</v>
      </c>
      <c r="X72" s="115">
        <f t="shared" si="2"/>
        <v>0</v>
      </c>
      <c r="Y72" s="115">
        <f t="shared" si="2"/>
        <v>0</v>
      </c>
      <c r="Z72" s="115">
        <f t="shared" si="2"/>
        <v>0</v>
      </c>
      <c r="AA72" s="115">
        <f t="shared" si="2"/>
        <v>0</v>
      </c>
      <c r="AB72" s="115">
        <f t="shared" si="2"/>
        <v>0</v>
      </c>
      <c r="AC72" s="117"/>
    </row>
    <row r="73" spans="1:37">
      <c r="A73" s="160" t="s">
        <v>353</v>
      </c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</row>
    <row r="74" spans="1:37"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6" spans="1:37">
      <c r="D76" s="120"/>
      <c r="E76" s="120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</row>
    <row r="77" spans="1:37">
      <c r="D77" s="120"/>
      <c r="E77" s="120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</row>
    <row r="78" spans="1:37">
      <c r="D78" s="120"/>
      <c r="E78" s="120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</row>
    <row r="79" spans="1:37">
      <c r="D79" s="120"/>
      <c r="E79" s="120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</row>
  </sheetData>
  <autoFilter ref="A7:AK7" xr:uid="{4151063F-1B40-4109-BEC4-6300F1ED50B9}"/>
  <mergeCells count="9">
    <mergeCell ref="B71:I71"/>
    <mergeCell ref="A2:V2"/>
    <mergeCell ref="A3:V3"/>
    <mergeCell ref="A5:A6"/>
    <mergeCell ref="B5:B6"/>
    <mergeCell ref="C5:C6"/>
    <mergeCell ref="D5:D6"/>
    <mergeCell ref="E5:E6"/>
    <mergeCell ref="F5:AA5"/>
  </mergeCells>
  <printOptions horizontalCentered="1"/>
  <pageMargins left="0.3" right="0.3" top="0.23622047244094499" bottom="0.15748031496063" header="0.196850393700787" footer="0.196850393700787"/>
  <pageSetup paperSize="8" scale="90" orientation="landscape" blackAndWhite="1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showZeros="0" workbookViewId="0">
      <selection activeCell="I13" sqref="I13"/>
    </sheetView>
  </sheetViews>
  <sheetFormatPr defaultColWidth="9.1796875" defaultRowHeight="14"/>
  <cols>
    <col min="1" max="1" width="6.7265625" style="19" customWidth="1"/>
    <col min="2" max="2" width="44.26953125" style="18" customWidth="1"/>
    <col min="3" max="3" width="6.26953125" style="19" customWidth="1"/>
    <col min="4" max="4" width="10.26953125" style="19" customWidth="1"/>
    <col min="5" max="5" width="13.453125" style="18" customWidth="1"/>
    <col min="6" max="6" width="11.453125" style="18" customWidth="1"/>
    <col min="7" max="7" width="11.54296875" style="18" customWidth="1"/>
    <col min="8" max="8" width="13.26953125" style="18" customWidth="1"/>
    <col min="9" max="16384" width="9.1796875" style="18"/>
  </cols>
  <sheetData>
    <row r="1" spans="1:8" ht="19.5" customHeight="1">
      <c r="A1" s="233" t="s">
        <v>1</v>
      </c>
      <c r="B1" s="233"/>
    </row>
    <row r="2" spans="1:8" ht="15" customHeight="1">
      <c r="A2" s="235" t="s">
        <v>384</v>
      </c>
      <c r="B2" s="235"/>
      <c r="C2" s="235"/>
      <c r="D2" s="235"/>
      <c r="E2" s="235"/>
      <c r="F2" s="235"/>
      <c r="G2" s="235"/>
      <c r="H2" s="235"/>
    </row>
    <row r="3" spans="1:8" ht="15" customHeight="1">
      <c r="A3" s="234" t="s">
        <v>191</v>
      </c>
      <c r="B3" s="234"/>
      <c r="C3" s="234"/>
      <c r="D3" s="234"/>
      <c r="E3" s="234"/>
      <c r="F3" s="234"/>
      <c r="G3" s="234"/>
      <c r="H3" s="234"/>
    </row>
    <row r="4" spans="1:8" ht="27.75" customHeight="1">
      <c r="A4" s="236" t="s">
        <v>14</v>
      </c>
      <c r="B4" s="236" t="s">
        <v>138</v>
      </c>
      <c r="C4" s="236" t="s">
        <v>29</v>
      </c>
      <c r="D4" s="237" t="s">
        <v>385</v>
      </c>
      <c r="E4" s="237" t="s">
        <v>386</v>
      </c>
      <c r="F4" s="237" t="s">
        <v>351</v>
      </c>
      <c r="G4" s="237"/>
      <c r="H4" s="237"/>
    </row>
    <row r="5" spans="1:8">
      <c r="A5" s="236"/>
      <c r="B5" s="236"/>
      <c r="C5" s="236"/>
      <c r="D5" s="237"/>
      <c r="E5" s="237"/>
      <c r="F5" s="237" t="s">
        <v>134</v>
      </c>
      <c r="G5" s="237" t="s">
        <v>72</v>
      </c>
      <c r="H5" s="237"/>
    </row>
    <row r="6" spans="1:8" ht="28">
      <c r="A6" s="236"/>
      <c r="B6" s="236"/>
      <c r="C6" s="236"/>
      <c r="D6" s="237"/>
      <c r="E6" s="237"/>
      <c r="F6" s="237"/>
      <c r="G6" s="64" t="s">
        <v>139</v>
      </c>
      <c r="H6" s="64" t="s">
        <v>140</v>
      </c>
    </row>
    <row r="7" spans="1:8" ht="26.25" customHeight="1">
      <c r="A7" s="65" t="s">
        <v>15</v>
      </c>
      <c r="B7" s="65" t="s">
        <v>16</v>
      </c>
      <c r="C7" s="65" t="s">
        <v>17</v>
      </c>
      <c r="D7" s="65" t="s">
        <v>22</v>
      </c>
      <c r="E7" s="65" t="s">
        <v>18</v>
      </c>
      <c r="F7" s="65" t="s">
        <v>19</v>
      </c>
      <c r="G7" s="66" t="s">
        <v>387</v>
      </c>
      <c r="H7" s="190" t="s">
        <v>388</v>
      </c>
    </row>
    <row r="8" spans="1:8" s="27" customFormat="1" ht="15" customHeight="1">
      <c r="A8" s="126" t="s">
        <v>338</v>
      </c>
      <c r="B8" s="127" t="s">
        <v>47</v>
      </c>
      <c r="C8" s="128" t="s">
        <v>48</v>
      </c>
      <c r="D8" s="129">
        <v>15654.372999999998</v>
      </c>
      <c r="E8" s="129">
        <v>14282.682569999997</v>
      </c>
      <c r="F8" s="129">
        <v>15612.712999999998</v>
      </c>
      <c r="G8" s="129">
        <f>+F8-D8</f>
        <v>-41.659999999999854</v>
      </c>
      <c r="H8" s="129">
        <f>ABS(G8/(E8-D8)*100)</f>
        <v>3.037128428460337</v>
      </c>
    </row>
    <row r="9" spans="1:8" ht="12.75" customHeight="1">
      <c r="A9" s="131"/>
      <c r="B9" s="132" t="s">
        <v>188</v>
      </c>
      <c r="C9" s="133"/>
      <c r="D9" s="134">
        <v>0</v>
      </c>
      <c r="E9" s="134"/>
      <c r="F9" s="134"/>
      <c r="G9" s="134">
        <f t="shared" ref="G9:G72" si="0">+F9-D9</f>
        <v>0</v>
      </c>
      <c r="H9" s="134"/>
    </row>
    <row r="10" spans="1:8" ht="15" customHeight="1">
      <c r="A10" s="136" t="s">
        <v>2</v>
      </c>
      <c r="B10" s="137" t="s">
        <v>135</v>
      </c>
      <c r="C10" s="138" t="s">
        <v>30</v>
      </c>
      <c r="D10" s="139">
        <v>3890.1770000000001</v>
      </c>
      <c r="E10" s="139">
        <v>3567.9043299999998</v>
      </c>
      <c r="F10" s="139">
        <v>3885.5070000000001</v>
      </c>
      <c r="G10" s="139">
        <f t="shared" si="0"/>
        <v>-4.6700000000000728</v>
      </c>
      <c r="H10" s="139">
        <f t="shared" ref="H10:H72" si="1">ABS(G10/(E10-D10)*100)</f>
        <v>1.4490834733209206</v>
      </c>
    </row>
    <row r="11" spans="1:8" ht="15" customHeight="1">
      <c r="A11" s="131" t="s">
        <v>247</v>
      </c>
      <c r="B11" s="140" t="s">
        <v>248</v>
      </c>
      <c r="C11" s="133" t="s">
        <v>49</v>
      </c>
      <c r="D11" s="134">
        <v>1910.2969999999996</v>
      </c>
      <c r="E11" s="134">
        <v>2959.9372100000005</v>
      </c>
      <c r="F11" s="134">
        <v>1909.3769999999997</v>
      </c>
      <c r="G11" s="134">
        <f t="shared" si="0"/>
        <v>-0.91999999999984539</v>
      </c>
      <c r="H11" s="134">
        <f t="shared" si="1"/>
        <v>8.7649081202771817E-2</v>
      </c>
    </row>
    <row r="12" spans="1:8" ht="15" customHeight="1">
      <c r="A12" s="131" t="s">
        <v>249</v>
      </c>
      <c r="B12" s="141" t="s">
        <v>250</v>
      </c>
      <c r="C12" s="133" t="s">
        <v>169</v>
      </c>
      <c r="D12" s="134">
        <v>1979.8789999999999</v>
      </c>
      <c r="E12" s="134">
        <v>0</v>
      </c>
      <c r="F12" s="134">
        <v>1976.1289999999999</v>
      </c>
      <c r="G12" s="134">
        <f t="shared" si="0"/>
        <v>-3.75</v>
      </c>
      <c r="H12" s="134">
        <f t="shared" si="1"/>
        <v>0.18940551417536122</v>
      </c>
    </row>
    <row r="13" spans="1:8" ht="15" customHeight="1">
      <c r="A13" s="136" t="s">
        <v>3</v>
      </c>
      <c r="B13" s="142" t="s">
        <v>251</v>
      </c>
      <c r="C13" s="138" t="s">
        <v>31</v>
      </c>
      <c r="D13" s="139">
        <v>2250.3490000000006</v>
      </c>
      <c r="E13" s="139">
        <v>1391.27</v>
      </c>
      <c r="F13" s="139">
        <v>2234.3690000000006</v>
      </c>
      <c r="G13" s="139">
        <f t="shared" si="0"/>
        <v>-15.980000000000018</v>
      </c>
      <c r="H13" s="139">
        <f t="shared" si="1"/>
        <v>1.8601316060571853</v>
      </c>
    </row>
    <row r="14" spans="1:8" ht="15" customHeight="1">
      <c r="A14" s="136" t="s">
        <v>7</v>
      </c>
      <c r="B14" s="142" t="s">
        <v>50</v>
      </c>
      <c r="C14" s="138" t="s">
        <v>32</v>
      </c>
      <c r="D14" s="139">
        <v>1953.9119999999996</v>
      </c>
      <c r="E14" s="139">
        <v>1693.7366900000002</v>
      </c>
      <c r="F14" s="139">
        <v>1935.0019999999997</v>
      </c>
      <c r="G14" s="139">
        <f t="shared" si="0"/>
        <v>-18.909999999999854</v>
      </c>
      <c r="H14" s="139">
        <f t="shared" si="1"/>
        <v>7.2681762154909695</v>
      </c>
    </row>
    <row r="15" spans="1:8" ht="15" customHeight="1">
      <c r="A15" s="136" t="s">
        <v>8</v>
      </c>
      <c r="B15" s="137" t="s">
        <v>118</v>
      </c>
      <c r="C15" s="138" t="s">
        <v>35</v>
      </c>
      <c r="D15" s="139">
        <v>0</v>
      </c>
      <c r="E15" s="139">
        <v>0</v>
      </c>
      <c r="F15" s="139">
        <v>0</v>
      </c>
      <c r="G15" s="139">
        <f t="shared" si="0"/>
        <v>0</v>
      </c>
      <c r="H15" s="139"/>
    </row>
    <row r="16" spans="1:8" ht="15" customHeight="1">
      <c r="A16" s="136" t="s">
        <v>9</v>
      </c>
      <c r="B16" s="137" t="s">
        <v>117</v>
      </c>
      <c r="C16" s="138" t="s">
        <v>34</v>
      </c>
      <c r="D16" s="139">
        <v>4685.8209999999999</v>
      </c>
      <c r="E16" s="139">
        <v>4547.9813199999999</v>
      </c>
      <c r="F16" s="139">
        <v>4685.8209999999999</v>
      </c>
      <c r="G16" s="139">
        <f t="shared" si="0"/>
        <v>0</v>
      </c>
      <c r="H16" s="139">
        <f t="shared" si="1"/>
        <v>0</v>
      </c>
    </row>
    <row r="17" spans="1:8" ht="15" customHeight="1">
      <c r="A17" s="136" t="s">
        <v>73</v>
      </c>
      <c r="B17" s="137" t="s">
        <v>116</v>
      </c>
      <c r="C17" s="138" t="s">
        <v>33</v>
      </c>
      <c r="D17" s="139">
        <v>1899.2349999999999</v>
      </c>
      <c r="E17" s="139">
        <v>1759.3716300000001</v>
      </c>
      <c r="F17" s="139">
        <v>1897.5350000000001</v>
      </c>
      <c r="G17" s="139">
        <f t="shared" si="0"/>
        <v>-1.6999999999998181</v>
      </c>
      <c r="H17" s="139">
        <f t="shared" si="1"/>
        <v>1.2154719280679569</v>
      </c>
    </row>
    <row r="18" spans="1:8" s="42" customFormat="1" ht="15" customHeight="1">
      <c r="A18" s="131"/>
      <c r="B18" s="132" t="s">
        <v>163</v>
      </c>
      <c r="C18" s="133" t="s">
        <v>158</v>
      </c>
      <c r="D18" s="134"/>
      <c r="E18" s="134">
        <v>0</v>
      </c>
      <c r="F18" s="134"/>
      <c r="G18" s="134">
        <f t="shared" si="0"/>
        <v>0</v>
      </c>
      <c r="H18" s="134"/>
    </row>
    <row r="19" spans="1:8" ht="15" customHeight="1">
      <c r="A19" s="131"/>
      <c r="B19" s="143" t="s">
        <v>339</v>
      </c>
      <c r="C19" s="133" t="s">
        <v>340</v>
      </c>
      <c r="D19" s="134"/>
      <c r="E19" s="134">
        <v>0</v>
      </c>
      <c r="F19" s="134"/>
      <c r="G19" s="134">
        <f t="shared" si="0"/>
        <v>0</v>
      </c>
      <c r="H19" s="134"/>
    </row>
    <row r="20" spans="1:8" ht="15" customHeight="1">
      <c r="A20" s="131"/>
      <c r="B20" s="143" t="s">
        <v>341</v>
      </c>
      <c r="C20" s="133" t="s">
        <v>342</v>
      </c>
      <c r="D20" s="134"/>
      <c r="E20" s="134">
        <v>0</v>
      </c>
      <c r="F20" s="134"/>
      <c r="G20" s="134">
        <f t="shared" si="0"/>
        <v>0</v>
      </c>
      <c r="H20" s="134"/>
    </row>
    <row r="21" spans="1:8" ht="15" customHeight="1">
      <c r="A21" s="136" t="s">
        <v>114</v>
      </c>
      <c r="B21" s="142" t="s">
        <v>197</v>
      </c>
      <c r="C21" s="138" t="s">
        <v>36</v>
      </c>
      <c r="D21" s="139">
        <v>850.98700000000019</v>
      </c>
      <c r="E21" s="139">
        <v>934.62141999999994</v>
      </c>
      <c r="F21" s="139">
        <v>850.5870000000001</v>
      </c>
      <c r="G21" s="139">
        <f t="shared" si="0"/>
        <v>-0.40000000000009095</v>
      </c>
      <c r="H21" s="139">
        <f t="shared" si="1"/>
        <v>0.47827198419035144</v>
      </c>
    </row>
    <row r="22" spans="1:8" s="27" customFormat="1" ht="15" customHeight="1">
      <c r="A22" s="136" t="s">
        <v>115</v>
      </c>
      <c r="B22" s="142" t="s">
        <v>254</v>
      </c>
      <c r="C22" s="138" t="s">
        <v>255</v>
      </c>
      <c r="D22" s="139"/>
      <c r="E22" s="139">
        <v>0</v>
      </c>
      <c r="F22" s="139"/>
      <c r="G22" s="139">
        <f t="shared" si="0"/>
        <v>0</v>
      </c>
      <c r="H22" s="139"/>
    </row>
    <row r="23" spans="1:8" ht="15" customHeight="1">
      <c r="A23" s="136" t="s">
        <v>159</v>
      </c>
      <c r="B23" s="142" t="s">
        <v>52</v>
      </c>
      <c r="C23" s="138" t="s">
        <v>37</v>
      </c>
      <c r="D23" s="139">
        <v>0</v>
      </c>
      <c r="E23" s="139">
        <v>0</v>
      </c>
      <c r="F23" s="139">
        <v>0</v>
      </c>
      <c r="G23" s="139">
        <f t="shared" si="0"/>
        <v>0</v>
      </c>
      <c r="H23" s="139"/>
    </row>
    <row r="24" spans="1:8" ht="15" customHeight="1">
      <c r="A24" s="136" t="s">
        <v>256</v>
      </c>
      <c r="B24" s="142" t="s">
        <v>53</v>
      </c>
      <c r="C24" s="138" t="s">
        <v>38</v>
      </c>
      <c r="D24" s="139">
        <v>123.88799999999998</v>
      </c>
      <c r="E24" s="139">
        <v>387.79717999999991</v>
      </c>
      <c r="F24" s="139">
        <v>123.88799999999998</v>
      </c>
      <c r="G24" s="139">
        <f t="shared" si="0"/>
        <v>0</v>
      </c>
      <c r="H24" s="139">
        <f t="shared" si="1"/>
        <v>0</v>
      </c>
    </row>
    <row r="25" spans="1:8" ht="15" customHeight="1">
      <c r="A25" s="126" t="s">
        <v>343</v>
      </c>
      <c r="B25" s="144" t="s">
        <v>54</v>
      </c>
      <c r="C25" s="128" t="s">
        <v>107</v>
      </c>
      <c r="D25" s="129">
        <v>5579.5349999999999</v>
      </c>
      <c r="E25" s="129">
        <v>7654.70435</v>
      </c>
      <c r="F25" s="129">
        <v>5623.0749999999998</v>
      </c>
      <c r="G25" s="129">
        <f t="shared" si="0"/>
        <v>43.539999999999964</v>
      </c>
      <c r="H25" s="129">
        <f t="shared" si="1"/>
        <v>2.0981420142890972</v>
      </c>
    </row>
    <row r="26" spans="1:8" ht="15" customHeight="1">
      <c r="A26" s="131"/>
      <c r="B26" s="132" t="s">
        <v>188</v>
      </c>
      <c r="C26" s="133"/>
      <c r="D26" s="134">
        <v>0</v>
      </c>
      <c r="E26" s="134"/>
      <c r="F26" s="134"/>
      <c r="G26" s="134">
        <f t="shared" si="0"/>
        <v>0</v>
      </c>
      <c r="H26" s="134"/>
    </row>
    <row r="27" spans="1:8" ht="15" customHeight="1">
      <c r="A27" s="136" t="s">
        <v>4</v>
      </c>
      <c r="B27" s="145" t="s">
        <v>129</v>
      </c>
      <c r="C27" s="138" t="s">
        <v>5</v>
      </c>
      <c r="D27" s="139">
        <v>785.72100000000012</v>
      </c>
      <c r="E27" s="139">
        <v>939.81200000000001</v>
      </c>
      <c r="F27" s="139">
        <v>807.93100000000004</v>
      </c>
      <c r="G27" s="139">
        <f t="shared" si="0"/>
        <v>22.209999999999923</v>
      </c>
      <c r="H27" s="139">
        <f t="shared" si="1"/>
        <v>14.41356081795818</v>
      </c>
    </row>
    <row r="28" spans="1:8" ht="15" customHeight="1">
      <c r="A28" s="136" t="s">
        <v>6</v>
      </c>
      <c r="B28" s="146" t="s">
        <v>130</v>
      </c>
      <c r="C28" s="138" t="s">
        <v>39</v>
      </c>
      <c r="D28" s="139">
        <v>153.678</v>
      </c>
      <c r="E28" s="139">
        <v>422.89</v>
      </c>
      <c r="F28" s="139">
        <v>155.678</v>
      </c>
      <c r="G28" s="139">
        <f t="shared" si="0"/>
        <v>2</v>
      </c>
      <c r="H28" s="139">
        <f t="shared" si="1"/>
        <v>0.74290893422284299</v>
      </c>
    </row>
    <row r="29" spans="1:8" ht="15" customHeight="1">
      <c r="A29" s="136" t="s">
        <v>10</v>
      </c>
      <c r="B29" s="146" t="s">
        <v>136</v>
      </c>
      <c r="C29" s="138" t="s">
        <v>28</v>
      </c>
      <c r="D29" s="139">
        <v>14.280999999999999</v>
      </c>
      <c r="E29" s="139">
        <v>30.479489999999995</v>
      </c>
      <c r="F29" s="139">
        <v>14.280999999999999</v>
      </c>
      <c r="G29" s="139">
        <f t="shared" si="0"/>
        <v>0</v>
      </c>
      <c r="H29" s="139">
        <f t="shared" si="1"/>
        <v>0</v>
      </c>
    </row>
    <row r="30" spans="1:8" ht="15" customHeight="1">
      <c r="A30" s="136" t="s">
        <v>11</v>
      </c>
      <c r="B30" s="142" t="s">
        <v>109</v>
      </c>
      <c r="C30" s="138" t="s">
        <v>26</v>
      </c>
      <c r="D30" s="139">
        <v>54.317999999999991</v>
      </c>
      <c r="E30" s="139">
        <v>115.51645000000001</v>
      </c>
      <c r="F30" s="139">
        <v>54.317999999999991</v>
      </c>
      <c r="G30" s="139">
        <f t="shared" si="0"/>
        <v>0</v>
      </c>
      <c r="H30" s="139">
        <f t="shared" si="1"/>
        <v>0</v>
      </c>
    </row>
    <row r="31" spans="1:8" ht="15" customHeight="1">
      <c r="A31" s="136" t="s">
        <v>12</v>
      </c>
      <c r="B31" s="142" t="s">
        <v>110</v>
      </c>
      <c r="C31" s="138" t="s">
        <v>27</v>
      </c>
      <c r="D31" s="139">
        <v>0.93600000000000005</v>
      </c>
      <c r="E31" s="139">
        <v>6.9764400000000002</v>
      </c>
      <c r="F31" s="139">
        <v>1.0960000000000001</v>
      </c>
      <c r="G31" s="139">
        <f t="shared" si="0"/>
        <v>0.16000000000000003</v>
      </c>
      <c r="H31" s="139">
        <f t="shared" si="1"/>
        <v>2.648813662580872</v>
      </c>
    </row>
    <row r="32" spans="1:8" s="27" customFormat="1" ht="27" customHeight="1">
      <c r="A32" s="136" t="s">
        <v>13</v>
      </c>
      <c r="B32" s="142" t="s">
        <v>258</v>
      </c>
      <c r="C32" s="138" t="s">
        <v>259</v>
      </c>
      <c r="D32" s="139">
        <v>149.52599999999998</v>
      </c>
      <c r="E32" s="139">
        <v>259.51499999999999</v>
      </c>
      <c r="F32" s="139">
        <v>156.35599999999999</v>
      </c>
      <c r="G32" s="139">
        <f t="shared" si="0"/>
        <v>6.8300000000000125</v>
      </c>
      <c r="H32" s="139">
        <f t="shared" si="1"/>
        <v>6.2097118802789479</v>
      </c>
    </row>
    <row r="33" spans="1:8" ht="15" customHeight="1">
      <c r="A33" s="131"/>
      <c r="B33" s="132" t="s">
        <v>188</v>
      </c>
      <c r="C33" s="133"/>
      <c r="D33" s="134">
        <v>0</v>
      </c>
      <c r="E33" s="134"/>
      <c r="F33" s="134"/>
      <c r="G33" s="134">
        <f t="shared" si="0"/>
        <v>0</v>
      </c>
      <c r="H33" s="134"/>
    </row>
    <row r="34" spans="1:8" ht="15" customHeight="1">
      <c r="A34" s="147" t="s">
        <v>260</v>
      </c>
      <c r="B34" s="148" t="s">
        <v>160</v>
      </c>
      <c r="C34" s="138" t="s">
        <v>55</v>
      </c>
      <c r="D34" s="139">
        <v>29.901000000000003</v>
      </c>
      <c r="E34" s="139">
        <v>35</v>
      </c>
      <c r="F34" s="139">
        <v>29.991000000000003</v>
      </c>
      <c r="G34" s="139">
        <f t="shared" si="0"/>
        <v>8.9999999999999858E-2</v>
      </c>
      <c r="H34" s="139">
        <f t="shared" si="1"/>
        <v>1.7650519709746995</v>
      </c>
    </row>
    <row r="35" spans="1:8" ht="15" customHeight="1">
      <c r="A35" s="147" t="s">
        <v>262</v>
      </c>
      <c r="B35" s="148" t="s">
        <v>263</v>
      </c>
      <c r="C35" s="138" t="s">
        <v>43</v>
      </c>
      <c r="D35" s="139">
        <v>0</v>
      </c>
      <c r="E35" s="139">
        <v>48.9</v>
      </c>
      <c r="F35" s="139">
        <v>0</v>
      </c>
      <c r="G35" s="139">
        <f t="shared" si="0"/>
        <v>0</v>
      </c>
      <c r="H35" s="139">
        <f t="shared" si="1"/>
        <v>0</v>
      </c>
    </row>
    <row r="36" spans="1:8" ht="15" customHeight="1">
      <c r="A36" s="147" t="s">
        <v>264</v>
      </c>
      <c r="B36" s="148" t="s">
        <v>161</v>
      </c>
      <c r="C36" s="138" t="s">
        <v>56</v>
      </c>
      <c r="D36" s="139">
        <v>5.6990000000000007</v>
      </c>
      <c r="E36" s="139">
        <v>10.911490000000002</v>
      </c>
      <c r="F36" s="139">
        <v>5.6990000000000007</v>
      </c>
      <c r="G36" s="139">
        <f t="shared" si="0"/>
        <v>0</v>
      </c>
      <c r="H36" s="139">
        <f t="shared" si="1"/>
        <v>0</v>
      </c>
    </row>
    <row r="37" spans="1:8" ht="15" customHeight="1">
      <c r="A37" s="147" t="s">
        <v>265</v>
      </c>
      <c r="B37" s="148" t="s">
        <v>162</v>
      </c>
      <c r="C37" s="138" t="s">
        <v>57</v>
      </c>
      <c r="D37" s="139">
        <v>65.391999999999996</v>
      </c>
      <c r="E37" s="139">
        <v>71.819390000000013</v>
      </c>
      <c r="F37" s="139">
        <v>66.042000000000002</v>
      </c>
      <c r="G37" s="139">
        <f t="shared" si="0"/>
        <v>0.65000000000000568</v>
      </c>
      <c r="H37" s="139">
        <f t="shared" si="1"/>
        <v>10.11296965020022</v>
      </c>
    </row>
    <row r="38" spans="1:8" ht="15" customHeight="1">
      <c r="A38" s="147" t="s">
        <v>266</v>
      </c>
      <c r="B38" s="148" t="s">
        <v>267</v>
      </c>
      <c r="C38" s="138" t="s">
        <v>58</v>
      </c>
      <c r="D38" s="139">
        <v>43.401000000000003</v>
      </c>
      <c r="E38" s="139">
        <v>88.091340000000002</v>
      </c>
      <c r="F38" s="139">
        <v>49.490999999999993</v>
      </c>
      <c r="G38" s="139">
        <f t="shared" si="0"/>
        <v>6.0899999999999892</v>
      </c>
      <c r="H38" s="139">
        <f t="shared" si="1"/>
        <v>13.627105992033153</v>
      </c>
    </row>
    <row r="39" spans="1:8" ht="13.5" customHeight="1">
      <c r="A39" s="147" t="s">
        <v>268</v>
      </c>
      <c r="B39" s="148" t="s">
        <v>269</v>
      </c>
      <c r="C39" s="138" t="s">
        <v>42</v>
      </c>
      <c r="D39" s="139">
        <v>3.5219999999999998</v>
      </c>
      <c r="E39" s="139">
        <v>3.5221300000000002</v>
      </c>
      <c r="F39" s="139">
        <v>3.5219999999999998</v>
      </c>
      <c r="G39" s="139">
        <f t="shared" si="0"/>
        <v>0</v>
      </c>
      <c r="H39" s="139">
        <f t="shared" si="1"/>
        <v>0</v>
      </c>
    </row>
    <row r="40" spans="1:8" ht="13.5" customHeight="1">
      <c r="A40" s="147" t="s">
        <v>270</v>
      </c>
      <c r="B40" s="148" t="s">
        <v>271</v>
      </c>
      <c r="C40" s="138" t="s">
        <v>272</v>
      </c>
      <c r="D40" s="139">
        <v>0</v>
      </c>
      <c r="E40" s="139">
        <v>0</v>
      </c>
      <c r="F40" s="139">
        <v>0</v>
      </c>
      <c r="G40" s="139">
        <f t="shared" si="0"/>
        <v>0</v>
      </c>
      <c r="H40" s="139"/>
    </row>
    <row r="41" spans="1:8" ht="13.5" customHeight="1">
      <c r="A41" s="147" t="s">
        <v>273</v>
      </c>
      <c r="B41" s="148" t="s">
        <v>274</v>
      </c>
      <c r="C41" s="138" t="s">
        <v>275</v>
      </c>
      <c r="D41" s="139">
        <v>0</v>
      </c>
      <c r="E41" s="139">
        <v>0</v>
      </c>
      <c r="F41" s="139">
        <v>0</v>
      </c>
      <c r="G41" s="139">
        <f t="shared" si="0"/>
        <v>0</v>
      </c>
      <c r="H41" s="139"/>
    </row>
    <row r="42" spans="1:8" ht="13.5" customHeight="1">
      <c r="A42" s="147" t="s">
        <v>276</v>
      </c>
      <c r="B42" s="146" t="s">
        <v>144</v>
      </c>
      <c r="C42" s="138" t="s">
        <v>145</v>
      </c>
      <c r="D42" s="139">
        <v>0</v>
      </c>
      <c r="E42" s="139">
        <v>0</v>
      </c>
      <c r="F42" s="139">
        <v>0</v>
      </c>
      <c r="G42" s="139">
        <f t="shared" si="0"/>
        <v>0</v>
      </c>
      <c r="H42" s="139"/>
    </row>
    <row r="43" spans="1:8" ht="13.5" customHeight="1">
      <c r="A43" s="147" t="s">
        <v>277</v>
      </c>
      <c r="B43" s="146" t="s">
        <v>278</v>
      </c>
      <c r="C43" s="138" t="s">
        <v>279</v>
      </c>
      <c r="D43" s="139">
        <v>1.611</v>
      </c>
      <c r="E43" s="139">
        <v>1.2706500000000001</v>
      </c>
      <c r="F43" s="139">
        <v>1.611</v>
      </c>
      <c r="G43" s="139">
        <f t="shared" si="0"/>
        <v>0</v>
      </c>
      <c r="H43" s="139">
        <f t="shared" si="1"/>
        <v>0</v>
      </c>
    </row>
    <row r="44" spans="1:8" ht="13.5" customHeight="1">
      <c r="A44" s="136" t="s">
        <v>68</v>
      </c>
      <c r="B44" s="142" t="s">
        <v>280</v>
      </c>
      <c r="C44" s="138" t="s">
        <v>281</v>
      </c>
      <c r="D44" s="139">
        <v>294.44000000000005</v>
      </c>
      <c r="E44" s="139">
        <v>1165.7175000000002</v>
      </c>
      <c r="F44" s="139">
        <v>294.74</v>
      </c>
      <c r="G44" s="139">
        <f t="shared" si="0"/>
        <v>0.29999999999995453</v>
      </c>
      <c r="H44" s="139">
        <f t="shared" si="1"/>
        <v>3.4432198696736055E-2</v>
      </c>
    </row>
    <row r="45" spans="1:8" ht="13.5" customHeight="1">
      <c r="A45" s="131"/>
      <c r="B45" s="149" t="s">
        <v>188</v>
      </c>
      <c r="C45" s="133"/>
      <c r="D45" s="134">
        <v>0</v>
      </c>
      <c r="E45" s="134"/>
      <c r="F45" s="134"/>
      <c r="G45" s="134">
        <f t="shared" si="0"/>
        <v>0</v>
      </c>
      <c r="H45" s="134"/>
    </row>
    <row r="46" spans="1:8" ht="13.5" customHeight="1">
      <c r="A46" s="136" t="s">
        <v>282</v>
      </c>
      <c r="B46" s="146" t="s">
        <v>344</v>
      </c>
      <c r="C46" s="138" t="s">
        <v>345</v>
      </c>
      <c r="D46" s="139"/>
      <c r="E46" s="139">
        <v>0</v>
      </c>
      <c r="F46" s="139"/>
      <c r="G46" s="139">
        <f t="shared" si="0"/>
        <v>0</v>
      </c>
      <c r="H46" s="139"/>
    </row>
    <row r="47" spans="1:8" ht="13.5" customHeight="1">
      <c r="A47" s="136"/>
      <c r="B47" s="146" t="s">
        <v>188</v>
      </c>
      <c r="C47" s="138"/>
      <c r="D47" s="139">
        <v>0</v>
      </c>
      <c r="E47" s="139"/>
      <c r="F47" s="139"/>
      <c r="G47" s="139">
        <f t="shared" si="0"/>
        <v>0</v>
      </c>
      <c r="H47" s="139"/>
    </row>
    <row r="48" spans="1:8" ht="13.5" customHeight="1">
      <c r="A48" s="136" t="s">
        <v>282</v>
      </c>
      <c r="B48" s="142" t="s">
        <v>142</v>
      </c>
      <c r="C48" s="138" t="s">
        <v>143</v>
      </c>
      <c r="D48" s="139">
        <v>26.196999999999999</v>
      </c>
      <c r="E48" s="139">
        <v>300.00214000000005</v>
      </c>
      <c r="F48" s="139">
        <v>26.196999999999999</v>
      </c>
      <c r="G48" s="139">
        <f t="shared" si="0"/>
        <v>0</v>
      </c>
      <c r="H48" s="139">
        <f t="shared" si="1"/>
        <v>0</v>
      </c>
    </row>
    <row r="49" spans="1:8" ht="12.75" customHeight="1">
      <c r="A49" s="136" t="s">
        <v>283</v>
      </c>
      <c r="B49" s="148" t="s">
        <v>119</v>
      </c>
      <c r="C49" s="138" t="s">
        <v>75</v>
      </c>
      <c r="D49" s="139">
        <v>0</v>
      </c>
      <c r="E49" s="139">
        <v>63.099999999999994</v>
      </c>
      <c r="F49" s="139">
        <v>0</v>
      </c>
      <c r="G49" s="139">
        <f t="shared" si="0"/>
        <v>0</v>
      </c>
      <c r="H49" s="139">
        <f t="shared" si="1"/>
        <v>0</v>
      </c>
    </row>
    <row r="50" spans="1:8" ht="15" customHeight="1">
      <c r="A50" s="136" t="s">
        <v>284</v>
      </c>
      <c r="B50" s="145" t="s">
        <v>285</v>
      </c>
      <c r="C50" s="138" t="s">
        <v>286</v>
      </c>
      <c r="D50" s="139">
        <v>0</v>
      </c>
      <c r="E50" s="139">
        <v>0</v>
      </c>
      <c r="F50" s="139">
        <v>0</v>
      </c>
      <c r="G50" s="139">
        <f t="shared" si="0"/>
        <v>0</v>
      </c>
      <c r="H50" s="139"/>
    </row>
    <row r="51" spans="1:8" ht="15" customHeight="1">
      <c r="A51" s="136" t="s">
        <v>287</v>
      </c>
      <c r="B51" s="148" t="s">
        <v>120</v>
      </c>
      <c r="C51" s="138" t="s">
        <v>71</v>
      </c>
      <c r="D51" s="139">
        <v>126.97</v>
      </c>
      <c r="E51" s="139">
        <v>606.87</v>
      </c>
      <c r="F51" s="139">
        <v>127.27</v>
      </c>
      <c r="G51" s="139">
        <f t="shared" si="0"/>
        <v>0.29999999999999716</v>
      </c>
      <c r="H51" s="139">
        <f t="shared" si="1"/>
        <v>6.2513023546571622E-2</v>
      </c>
    </row>
    <row r="52" spans="1:8" ht="15" customHeight="1">
      <c r="A52" s="136" t="s">
        <v>288</v>
      </c>
      <c r="B52" s="148" t="s">
        <v>121</v>
      </c>
      <c r="C52" s="138" t="s">
        <v>23</v>
      </c>
      <c r="D52" s="139">
        <v>119.77900000000001</v>
      </c>
      <c r="E52" s="139">
        <v>115.54691000000001</v>
      </c>
      <c r="F52" s="139">
        <v>119.77900000000001</v>
      </c>
      <c r="G52" s="139">
        <f t="shared" si="0"/>
        <v>0</v>
      </c>
      <c r="H52" s="139">
        <f t="shared" si="1"/>
        <v>0</v>
      </c>
    </row>
    <row r="53" spans="1:8" ht="13.5" customHeight="1">
      <c r="A53" s="136" t="s">
        <v>289</v>
      </c>
      <c r="B53" s="148" t="s">
        <v>122</v>
      </c>
      <c r="C53" s="138" t="s">
        <v>59</v>
      </c>
      <c r="D53" s="139">
        <v>21.493999999999996</v>
      </c>
      <c r="E53" s="139">
        <v>80.198449999999994</v>
      </c>
      <c r="F53" s="139">
        <v>21.493999999999996</v>
      </c>
      <c r="G53" s="139">
        <f t="shared" si="0"/>
        <v>0</v>
      </c>
      <c r="H53" s="139">
        <f t="shared" si="1"/>
        <v>0</v>
      </c>
    </row>
    <row r="54" spans="1:8" ht="13.5" customHeight="1">
      <c r="A54" s="136" t="s">
        <v>69</v>
      </c>
      <c r="B54" s="142" t="s">
        <v>346</v>
      </c>
      <c r="C54" s="138" t="s">
        <v>291</v>
      </c>
      <c r="D54" s="139">
        <v>1768.5465000000002</v>
      </c>
      <c r="E54" s="139">
        <v>2445.3562000000002</v>
      </c>
      <c r="F54" s="139">
        <v>1782.0865000000001</v>
      </c>
      <c r="G54" s="139">
        <f t="shared" si="0"/>
        <v>13.539999999999964</v>
      </c>
      <c r="H54" s="139">
        <f t="shared" si="1"/>
        <v>2.0005623441862554</v>
      </c>
    </row>
    <row r="55" spans="1:8" s="42" customFormat="1" ht="15" customHeight="1">
      <c r="A55" s="131"/>
      <c r="B55" s="132" t="s">
        <v>188</v>
      </c>
      <c r="C55" s="133"/>
      <c r="D55" s="134">
        <v>0</v>
      </c>
      <c r="E55" s="134"/>
      <c r="F55" s="134"/>
      <c r="G55" s="134">
        <f t="shared" si="0"/>
        <v>0</v>
      </c>
      <c r="H55" s="134"/>
    </row>
    <row r="56" spans="1:8" ht="15" customHeight="1">
      <c r="A56" s="136" t="s">
        <v>292</v>
      </c>
      <c r="B56" s="148" t="s">
        <v>293</v>
      </c>
      <c r="C56" s="138" t="s">
        <v>60</v>
      </c>
      <c r="D56" s="139">
        <v>1418.575</v>
      </c>
      <c r="E56" s="139">
        <v>1809.89</v>
      </c>
      <c r="F56" s="139">
        <v>1423.6949999999999</v>
      </c>
      <c r="G56" s="139">
        <f t="shared" si="0"/>
        <v>5.1199999999998909</v>
      </c>
      <c r="H56" s="139">
        <f t="shared" si="1"/>
        <v>1.3084088266485798</v>
      </c>
    </row>
    <row r="57" spans="1:8" ht="15" customHeight="1">
      <c r="A57" s="136" t="s">
        <v>294</v>
      </c>
      <c r="B57" s="148" t="s">
        <v>295</v>
      </c>
      <c r="C57" s="138" t="s">
        <v>61</v>
      </c>
      <c r="D57" s="139">
        <v>312.846</v>
      </c>
      <c r="E57" s="139">
        <v>398.02135999999996</v>
      </c>
      <c r="F57" s="139">
        <v>320.44600000000003</v>
      </c>
      <c r="G57" s="139">
        <f t="shared" si="0"/>
        <v>7.6000000000000227</v>
      </c>
      <c r="H57" s="139">
        <f t="shared" si="1"/>
        <v>8.9227682747686963</v>
      </c>
    </row>
    <row r="58" spans="1:8" ht="15" customHeight="1">
      <c r="A58" s="136" t="s">
        <v>296</v>
      </c>
      <c r="B58" s="148" t="s">
        <v>297</v>
      </c>
      <c r="C58" s="138" t="s">
        <v>298</v>
      </c>
      <c r="D58" s="139">
        <v>0</v>
      </c>
      <c r="E58" s="139">
        <v>0</v>
      </c>
      <c r="F58" s="139">
        <v>0</v>
      </c>
      <c r="G58" s="139">
        <f t="shared" si="0"/>
        <v>0</v>
      </c>
      <c r="H58" s="139"/>
    </row>
    <row r="59" spans="1:8" ht="15" customHeight="1">
      <c r="A59" s="136" t="s">
        <v>299</v>
      </c>
      <c r="B59" s="148" t="s">
        <v>300</v>
      </c>
      <c r="C59" s="138" t="s">
        <v>301</v>
      </c>
      <c r="D59" s="139">
        <v>0</v>
      </c>
      <c r="E59" s="139">
        <v>0</v>
      </c>
      <c r="F59" s="139">
        <v>0</v>
      </c>
      <c r="G59" s="139">
        <f t="shared" si="0"/>
        <v>0</v>
      </c>
      <c r="H59" s="139"/>
    </row>
    <row r="60" spans="1:8" ht="15" customHeight="1">
      <c r="A60" s="136" t="s">
        <v>302</v>
      </c>
      <c r="B60" s="148" t="s">
        <v>347</v>
      </c>
      <c r="C60" s="138" t="s">
        <v>304</v>
      </c>
      <c r="D60" s="139">
        <v>14.8315</v>
      </c>
      <c r="E60" s="139">
        <v>15.532179999999999</v>
      </c>
      <c r="F60" s="139">
        <v>14.8315</v>
      </c>
      <c r="G60" s="139">
        <f t="shared" si="0"/>
        <v>0</v>
      </c>
      <c r="H60" s="139">
        <f t="shared" si="1"/>
        <v>0</v>
      </c>
    </row>
    <row r="61" spans="1:8" ht="15" customHeight="1">
      <c r="A61" s="136" t="s">
        <v>305</v>
      </c>
      <c r="B61" s="145" t="s">
        <v>306</v>
      </c>
      <c r="C61" s="138" t="s">
        <v>46</v>
      </c>
      <c r="D61" s="139">
        <v>4.0920000000000005</v>
      </c>
      <c r="E61" s="139">
        <v>25.13062</v>
      </c>
      <c r="F61" s="139">
        <v>4.0920000000000005</v>
      </c>
      <c r="G61" s="139">
        <f t="shared" si="0"/>
        <v>0</v>
      </c>
      <c r="H61" s="139">
        <f t="shared" si="1"/>
        <v>0</v>
      </c>
    </row>
    <row r="62" spans="1:8" s="27" customFormat="1" ht="13.5" customHeight="1">
      <c r="A62" s="136" t="s">
        <v>307</v>
      </c>
      <c r="B62" s="148" t="s">
        <v>308</v>
      </c>
      <c r="C62" s="138" t="s">
        <v>24</v>
      </c>
      <c r="D62" s="139">
        <v>1.782</v>
      </c>
      <c r="E62" s="139">
        <v>10.36</v>
      </c>
      <c r="F62" s="139">
        <v>1.8520000000000001</v>
      </c>
      <c r="G62" s="139">
        <f t="shared" si="0"/>
        <v>7.0000000000000062E-2</v>
      </c>
      <c r="H62" s="139">
        <f t="shared" si="1"/>
        <v>0.81604103520634252</v>
      </c>
    </row>
    <row r="63" spans="1:8" ht="28">
      <c r="A63" s="136" t="s">
        <v>309</v>
      </c>
      <c r="B63" s="148" t="s">
        <v>310</v>
      </c>
      <c r="C63" s="138" t="s">
        <v>25</v>
      </c>
      <c r="D63" s="139">
        <v>0.81700000000000006</v>
      </c>
      <c r="E63" s="139">
        <v>1.9458099999999998</v>
      </c>
      <c r="F63" s="139">
        <v>0.81700000000000006</v>
      </c>
      <c r="G63" s="139">
        <f t="shared" si="0"/>
        <v>0</v>
      </c>
      <c r="H63" s="139">
        <f t="shared" si="1"/>
        <v>0</v>
      </c>
    </row>
    <row r="64" spans="1:8">
      <c r="A64" s="136" t="s">
        <v>311</v>
      </c>
      <c r="B64" s="148" t="s">
        <v>312</v>
      </c>
      <c r="C64" s="138" t="s">
        <v>63</v>
      </c>
      <c r="D64" s="139">
        <v>7.38</v>
      </c>
      <c r="E64" s="139">
        <v>8.18</v>
      </c>
      <c r="F64" s="139">
        <v>7.81</v>
      </c>
      <c r="G64" s="139">
        <f t="shared" si="0"/>
        <v>0.42999999999999972</v>
      </c>
      <c r="H64" s="139">
        <f t="shared" si="1"/>
        <v>53.749999999999979</v>
      </c>
    </row>
    <row r="65" spans="1:8" ht="28">
      <c r="A65" s="136" t="s">
        <v>313</v>
      </c>
      <c r="B65" s="146" t="s">
        <v>314</v>
      </c>
      <c r="C65" s="138" t="s">
        <v>62</v>
      </c>
      <c r="D65" s="139">
        <v>8.2230000000000008</v>
      </c>
      <c r="E65" s="139">
        <v>176.29623000000001</v>
      </c>
      <c r="F65" s="139">
        <v>8.543000000000001</v>
      </c>
      <c r="G65" s="139">
        <f t="shared" si="0"/>
        <v>0.32000000000000028</v>
      </c>
      <c r="H65" s="139">
        <f t="shared" si="1"/>
        <v>0.19039319944050595</v>
      </c>
    </row>
    <row r="66" spans="1:8">
      <c r="A66" s="136" t="s">
        <v>123</v>
      </c>
      <c r="B66" s="146" t="s">
        <v>315</v>
      </c>
      <c r="C66" s="138" t="s">
        <v>64</v>
      </c>
      <c r="D66" s="139">
        <v>11.177999999999999</v>
      </c>
      <c r="E66" s="139">
        <v>128.24652</v>
      </c>
      <c r="F66" s="139">
        <v>11.177999999999999</v>
      </c>
      <c r="G66" s="139">
        <f t="shared" si="0"/>
        <v>0</v>
      </c>
      <c r="H66" s="139">
        <f t="shared" si="1"/>
        <v>0</v>
      </c>
    </row>
    <row r="67" spans="1:8">
      <c r="A67" s="136" t="s">
        <v>124</v>
      </c>
      <c r="B67" s="146" t="s">
        <v>348</v>
      </c>
      <c r="C67" s="138" t="s">
        <v>65</v>
      </c>
      <c r="D67" s="139">
        <v>40.259999999999991</v>
      </c>
      <c r="E67" s="139">
        <v>47.780999999999999</v>
      </c>
      <c r="F67" s="139">
        <v>40.259999999999991</v>
      </c>
      <c r="G67" s="139">
        <f t="shared" si="0"/>
        <v>0</v>
      </c>
      <c r="H67" s="139">
        <f t="shared" si="1"/>
        <v>0</v>
      </c>
    </row>
    <row r="68" spans="1:8" ht="28">
      <c r="A68" s="136" t="s">
        <v>125</v>
      </c>
      <c r="B68" s="146" t="s">
        <v>349</v>
      </c>
      <c r="C68" s="138" t="s">
        <v>40</v>
      </c>
      <c r="D68" s="139">
        <v>402.86899999999997</v>
      </c>
      <c r="E68" s="139">
        <v>470.36883999999998</v>
      </c>
      <c r="F68" s="139">
        <v>402.86899999999997</v>
      </c>
      <c r="G68" s="139">
        <f t="shared" si="0"/>
        <v>0</v>
      </c>
      <c r="H68" s="139">
        <f t="shared" si="1"/>
        <v>0</v>
      </c>
    </row>
    <row r="69" spans="1:8">
      <c r="A69" s="136" t="s">
        <v>126</v>
      </c>
      <c r="B69" s="146" t="s">
        <v>70</v>
      </c>
      <c r="C69" s="138" t="s">
        <v>317</v>
      </c>
      <c r="D69" s="139">
        <v>1895.9797079999998</v>
      </c>
      <c r="E69" s="139">
        <v>1614.0884599999999</v>
      </c>
      <c r="F69" s="139">
        <v>1894.4797079999998</v>
      </c>
      <c r="G69" s="139">
        <f t="shared" si="0"/>
        <v>-1.5</v>
      </c>
      <c r="H69" s="139">
        <f t="shared" si="1"/>
        <v>0.53212010328181614</v>
      </c>
    </row>
    <row r="70" spans="1:8" s="42" customFormat="1">
      <c r="A70" s="131"/>
      <c r="B70" s="149" t="s">
        <v>188</v>
      </c>
      <c r="C70" s="133"/>
      <c r="D70" s="134">
        <v>0</v>
      </c>
      <c r="E70" s="134"/>
      <c r="F70" s="134"/>
      <c r="G70" s="134">
        <f t="shared" si="0"/>
        <v>0</v>
      </c>
      <c r="H70" s="134"/>
    </row>
    <row r="71" spans="1:8">
      <c r="A71" s="136" t="s">
        <v>318</v>
      </c>
      <c r="B71" s="146" t="s">
        <v>319</v>
      </c>
      <c r="C71" s="138" t="s">
        <v>67</v>
      </c>
      <c r="D71" s="139">
        <v>515.23933099999999</v>
      </c>
      <c r="E71" s="139">
        <v>381.16845000000001</v>
      </c>
      <c r="F71" s="139">
        <v>513.73933099999999</v>
      </c>
      <c r="G71" s="139">
        <f t="shared" si="0"/>
        <v>-1.5</v>
      </c>
      <c r="H71" s="139">
        <f t="shared" si="1"/>
        <v>1.1188111757093624</v>
      </c>
    </row>
    <row r="72" spans="1:8" ht="28">
      <c r="A72" s="136" t="s">
        <v>320</v>
      </c>
      <c r="B72" s="146" t="s">
        <v>350</v>
      </c>
      <c r="C72" s="138" t="s">
        <v>66</v>
      </c>
      <c r="D72" s="139">
        <v>1380.7403769999999</v>
      </c>
      <c r="E72" s="139">
        <v>1232.92001</v>
      </c>
      <c r="F72" s="139">
        <v>1380.7403769999999</v>
      </c>
      <c r="G72" s="139">
        <f t="shared" si="0"/>
        <v>0</v>
      </c>
      <c r="H72" s="139">
        <f t="shared" si="1"/>
        <v>0</v>
      </c>
    </row>
    <row r="73" spans="1:8">
      <c r="A73" s="136" t="s">
        <v>127</v>
      </c>
      <c r="B73" s="146" t="s">
        <v>137</v>
      </c>
      <c r="C73" s="138" t="s">
        <v>41</v>
      </c>
      <c r="D73" s="139">
        <v>7.7960000000000003</v>
      </c>
      <c r="E73" s="139">
        <v>7.9564500000000002</v>
      </c>
      <c r="F73" s="139">
        <v>7.7960000000000003</v>
      </c>
      <c r="G73" s="139">
        <f t="shared" ref="G73:G77" si="2">+F73-D73</f>
        <v>0</v>
      </c>
      <c r="H73" s="139">
        <f t="shared" ref="H73:H77" si="3">ABS(G73/(E73-D73)*100)</f>
        <v>0</v>
      </c>
    </row>
    <row r="74" spans="1:8">
      <c r="A74" s="150">
        <v>3</v>
      </c>
      <c r="B74" s="144" t="s">
        <v>128</v>
      </c>
      <c r="C74" s="128" t="s">
        <v>74</v>
      </c>
      <c r="D74" s="129">
        <v>1017.1906619999999</v>
      </c>
      <c r="E74" s="129">
        <v>313.71496999999999</v>
      </c>
      <c r="F74" s="129">
        <v>1015.3106619999999</v>
      </c>
      <c r="G74" s="129">
        <f t="shared" si="2"/>
        <v>-1.8799999999999955</v>
      </c>
      <c r="H74" s="129">
        <f t="shared" si="3"/>
        <v>0.26724448639513132</v>
      </c>
    </row>
    <row r="75" spans="1:8" s="42" customFormat="1" ht="15.5">
      <c r="A75" s="151"/>
      <c r="B75" s="35" t="s">
        <v>188</v>
      </c>
      <c r="C75" s="59"/>
      <c r="D75" s="67">
        <v>0</v>
      </c>
      <c r="E75" s="67"/>
      <c r="F75" s="67"/>
      <c r="G75" s="67">
        <f t="shared" si="2"/>
        <v>0</v>
      </c>
      <c r="H75" s="67"/>
    </row>
    <row r="76" spans="1:8" ht="15.5">
      <c r="A76" s="122" t="s">
        <v>323</v>
      </c>
      <c r="B76" s="33" t="s">
        <v>324</v>
      </c>
      <c r="C76" s="34" t="s">
        <v>325</v>
      </c>
      <c r="D76" s="68">
        <v>979.71030999999994</v>
      </c>
      <c r="E76" s="67"/>
      <c r="F76" s="68">
        <v>977.83030999999983</v>
      </c>
      <c r="G76" s="68">
        <f t="shared" si="2"/>
        <v>-1.8800000000001091</v>
      </c>
      <c r="H76" s="68">
        <f t="shared" si="3"/>
        <v>0.1918934587919269</v>
      </c>
    </row>
    <row r="77" spans="1:8" ht="15.5">
      <c r="A77" s="122" t="s">
        <v>326</v>
      </c>
      <c r="B77" s="33" t="s">
        <v>327</v>
      </c>
      <c r="C77" s="34" t="s">
        <v>328</v>
      </c>
      <c r="D77" s="68">
        <v>37.480351999999996</v>
      </c>
      <c r="E77" s="67"/>
      <c r="F77" s="68">
        <v>37.480351999999996</v>
      </c>
      <c r="G77" s="68">
        <f t="shared" si="2"/>
        <v>0</v>
      </c>
      <c r="H77" s="68">
        <f t="shared" si="3"/>
        <v>0</v>
      </c>
    </row>
    <row r="78" spans="1:8" ht="15.5">
      <c r="A78" s="122" t="s">
        <v>329</v>
      </c>
      <c r="B78" s="33" t="s">
        <v>330</v>
      </c>
      <c r="C78" s="34" t="s">
        <v>331</v>
      </c>
      <c r="D78" s="128">
        <v>0</v>
      </c>
      <c r="E78" s="67"/>
      <c r="F78" s="67">
        <v>0</v>
      </c>
      <c r="G78" s="67">
        <f t="shared" ref="G78:G80" si="4">+F78-E78</f>
        <v>0</v>
      </c>
      <c r="H78" s="67"/>
    </row>
    <row r="79" spans="1:8" ht="15.5">
      <c r="A79" s="122" t="s">
        <v>332</v>
      </c>
      <c r="B79" s="33" t="s">
        <v>333</v>
      </c>
      <c r="C79" s="34" t="s">
        <v>334</v>
      </c>
      <c r="D79" s="128">
        <v>0</v>
      </c>
      <c r="E79" s="67"/>
      <c r="F79" s="67">
        <v>0</v>
      </c>
      <c r="G79" s="67">
        <f t="shared" si="4"/>
        <v>0</v>
      </c>
      <c r="H79" s="67"/>
    </row>
    <row r="80" spans="1:8" ht="15.5">
      <c r="A80" s="93">
        <v>4</v>
      </c>
      <c r="B80" s="31" t="s">
        <v>335</v>
      </c>
      <c r="C80" s="34"/>
      <c r="D80" s="34"/>
      <c r="E80" s="67"/>
      <c r="F80" s="67"/>
      <c r="G80" s="67">
        <f t="shared" si="4"/>
        <v>0</v>
      </c>
      <c r="H80" s="67"/>
    </row>
    <row r="81" spans="1:1">
      <c r="A81" s="160" t="s">
        <v>353</v>
      </c>
    </row>
  </sheetData>
  <autoFilter ref="A7:H81" xr:uid="{00000000-0001-0000-0300-000000000000}"/>
  <mergeCells count="11">
    <mergeCell ref="A1:B1"/>
    <mergeCell ref="A3:H3"/>
    <mergeCell ref="A2:H2"/>
    <mergeCell ref="A4:A6"/>
    <mergeCell ref="B4:B6"/>
    <mergeCell ref="C4:C6"/>
    <mergeCell ref="E4:E6"/>
    <mergeCell ref="F4:H4"/>
    <mergeCell ref="F5:F6"/>
    <mergeCell ref="G5:H5"/>
    <mergeCell ref="D4:D6"/>
  </mergeCells>
  <phoneticPr fontId="97" type="noConversion"/>
  <printOptions horizontalCentered="1"/>
  <pageMargins left="0.9" right="0.2" top="0.44" bottom="0.41" header="0" footer="0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3"/>
  <sheetViews>
    <sheetView showZeros="0" topLeftCell="A3" zoomScale="87" zoomScaleNormal="87" workbookViewId="0">
      <selection activeCell="F18" sqref="F18"/>
    </sheetView>
  </sheetViews>
  <sheetFormatPr defaultColWidth="9.1796875" defaultRowHeight="13"/>
  <cols>
    <col min="1" max="1" width="5.453125" style="30" customWidth="1"/>
    <col min="2" max="2" width="47.453125" style="30" customWidth="1"/>
    <col min="3" max="3" width="7.453125" style="30" customWidth="1"/>
    <col min="4" max="4" width="13.54296875" style="30" customWidth="1"/>
    <col min="5" max="5" width="13.1796875" style="30" customWidth="1"/>
    <col min="6" max="6" width="12" style="28" customWidth="1"/>
    <col min="7" max="7" width="10.54296875" style="28" customWidth="1"/>
    <col min="8" max="8" width="11.26953125" style="28" customWidth="1"/>
    <col min="9" max="9" width="11.453125" style="28" customWidth="1"/>
    <col min="10" max="10" width="9.54296875" style="28" customWidth="1"/>
    <col min="11" max="11" width="10.7265625" style="28" bestFit="1" customWidth="1"/>
    <col min="12" max="12" width="3" style="28" hidden="1" customWidth="1"/>
    <col min="13" max="13" width="10.7265625" style="28" bestFit="1" customWidth="1"/>
    <col min="14" max="14" width="12.7265625" style="28" bestFit="1" customWidth="1"/>
    <col min="15" max="15" width="10.81640625" style="28" bestFit="1" customWidth="1"/>
    <col min="16" max="16" width="4.54296875" style="28" hidden="1" customWidth="1"/>
    <col min="17" max="17" width="9.26953125" style="28" customWidth="1"/>
    <col min="18" max="18" width="12.7265625" style="28" bestFit="1" customWidth="1"/>
    <col min="19" max="19" width="8.81640625" style="28" customWidth="1"/>
    <col min="20" max="20" width="8.54296875" style="28" customWidth="1"/>
    <col min="21" max="22" width="9.54296875" style="28" bestFit="1" customWidth="1"/>
    <col min="23" max="23" width="8.81640625" style="28" bestFit="1" customWidth="1"/>
    <col min="24" max="24" width="9.54296875" style="28" bestFit="1" customWidth="1"/>
    <col min="25" max="25" width="9.453125" style="28" bestFit="1" customWidth="1"/>
    <col min="26" max="26" width="10.7265625" style="28" bestFit="1" customWidth="1"/>
    <col min="27" max="27" width="9.81640625" style="28" bestFit="1" customWidth="1"/>
    <col min="28" max="28" width="10.7265625" style="28" hidden="1" customWidth="1"/>
    <col min="29" max="16384" width="9.1796875" style="28"/>
  </cols>
  <sheetData>
    <row r="1" spans="1:28" ht="15">
      <c r="A1" s="43" t="s">
        <v>0</v>
      </c>
      <c r="B1" s="29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8" s="45" customFormat="1" ht="16.899999999999999" customHeight="1">
      <c r="A2" s="238" t="s">
        <v>223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</row>
    <row r="3" spans="1:28" s="45" customFormat="1" ht="16.899999999999999" customHeight="1">
      <c r="A3" s="238" t="s">
        <v>191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</row>
    <row r="4" spans="1:28" ht="10.5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28" ht="13.5" customHeight="1">
      <c r="A5" s="247" t="s">
        <v>352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</row>
    <row r="6" spans="1:28" s="43" customFormat="1" ht="19.5" customHeight="1">
      <c r="A6" s="242" t="s">
        <v>14</v>
      </c>
      <c r="B6" s="242" t="s">
        <v>131</v>
      </c>
      <c r="C6" s="242" t="s">
        <v>29</v>
      </c>
      <c r="D6" s="248" t="s">
        <v>221</v>
      </c>
      <c r="E6" s="248" t="s">
        <v>222</v>
      </c>
      <c r="F6" s="245" t="s">
        <v>146</v>
      </c>
      <c r="G6" s="246"/>
      <c r="H6" s="239" t="s">
        <v>189</v>
      </c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1"/>
    </row>
    <row r="7" spans="1:28" s="43" customFormat="1" ht="77.25" customHeight="1">
      <c r="A7" s="243"/>
      <c r="B7" s="242"/>
      <c r="C7" s="243"/>
      <c r="D7" s="249"/>
      <c r="E7" s="249"/>
      <c r="F7" s="38" t="s">
        <v>147</v>
      </c>
      <c r="G7" s="39" t="s">
        <v>148</v>
      </c>
      <c r="H7" s="51" t="s">
        <v>171</v>
      </c>
      <c r="I7" s="51" t="s">
        <v>172</v>
      </c>
      <c r="J7" s="51" t="s">
        <v>173</v>
      </c>
      <c r="K7" s="51" t="s">
        <v>174</v>
      </c>
      <c r="L7" s="51"/>
      <c r="M7" s="51" t="s">
        <v>175</v>
      </c>
      <c r="N7" s="51" t="s">
        <v>176</v>
      </c>
      <c r="O7" s="51" t="s">
        <v>177</v>
      </c>
      <c r="P7" s="51" t="s">
        <v>192</v>
      </c>
      <c r="Q7" s="51" t="s">
        <v>178</v>
      </c>
      <c r="R7" s="51" t="s">
        <v>179</v>
      </c>
      <c r="S7" s="51" t="s">
        <v>180</v>
      </c>
      <c r="T7" s="51" t="s">
        <v>181</v>
      </c>
      <c r="U7" s="51" t="s">
        <v>182</v>
      </c>
      <c r="V7" s="51" t="s">
        <v>183</v>
      </c>
      <c r="W7" s="51" t="s">
        <v>184</v>
      </c>
      <c r="X7" s="51" t="s">
        <v>185</v>
      </c>
      <c r="Y7" s="51" t="s">
        <v>186</v>
      </c>
      <c r="Z7" s="52" t="s">
        <v>193</v>
      </c>
    </row>
    <row r="8" spans="1:28" s="43" customFormat="1" ht="31">
      <c r="A8" s="44">
        <v>-1</v>
      </c>
      <c r="B8" s="44">
        <v>-2</v>
      </c>
      <c r="C8" s="44">
        <v>-3</v>
      </c>
      <c r="D8" s="44"/>
      <c r="E8" s="44"/>
      <c r="F8" s="48" t="s">
        <v>195</v>
      </c>
      <c r="G8" s="49"/>
      <c r="H8" s="48">
        <v>-5</v>
      </c>
      <c r="I8" s="48">
        <v>-6</v>
      </c>
      <c r="J8" s="48">
        <v>-7</v>
      </c>
      <c r="K8" s="48">
        <v>-8</v>
      </c>
      <c r="L8" s="48"/>
      <c r="M8" s="48">
        <v>-9</v>
      </c>
      <c r="N8" s="48">
        <v>-10</v>
      </c>
      <c r="O8" s="48">
        <v>-11</v>
      </c>
      <c r="P8" s="48">
        <v>-13</v>
      </c>
      <c r="Q8" s="48">
        <v>-12</v>
      </c>
      <c r="R8" s="48">
        <v>-13</v>
      </c>
      <c r="S8" s="48">
        <v>-14</v>
      </c>
      <c r="T8" s="48">
        <v>-15</v>
      </c>
      <c r="U8" s="48">
        <v>-16</v>
      </c>
      <c r="V8" s="48">
        <v>-17</v>
      </c>
      <c r="W8" s="48">
        <v>-18</v>
      </c>
      <c r="X8" s="48">
        <v>-19</v>
      </c>
      <c r="Y8" s="48">
        <v>-20</v>
      </c>
      <c r="Z8" s="48">
        <v>-21</v>
      </c>
      <c r="AA8" s="47"/>
      <c r="AB8" s="43">
        <f>AB10+AB24+AB64</f>
        <v>104.13103531960219</v>
      </c>
    </row>
    <row r="9" spans="1:28" s="159" customFormat="1" ht="15.5">
      <c r="A9" s="158"/>
      <c r="B9" s="158"/>
      <c r="C9" s="158"/>
      <c r="D9" s="193"/>
      <c r="E9" s="193"/>
      <c r="F9" s="191" t="s">
        <v>190</v>
      </c>
      <c r="G9" s="194">
        <f t="shared" ref="G9:G66" si="0">+F9/$F$9*100</f>
        <v>100</v>
      </c>
      <c r="H9" s="199" t="s">
        <v>213</v>
      </c>
      <c r="I9" s="200" t="s">
        <v>214</v>
      </c>
      <c r="J9" s="200" t="s">
        <v>215</v>
      </c>
      <c r="K9" s="199" t="s">
        <v>217</v>
      </c>
      <c r="L9" s="199">
        <v>0</v>
      </c>
      <c r="M9" s="200" t="s">
        <v>216</v>
      </c>
      <c r="N9" s="201">
        <v>1281.2440299999998</v>
      </c>
      <c r="O9" s="201">
        <v>1574.24854</v>
      </c>
      <c r="P9" s="201">
        <v>0</v>
      </c>
      <c r="Q9" s="201">
        <v>1143.00443</v>
      </c>
      <c r="R9" s="201">
        <v>2857.54961</v>
      </c>
      <c r="S9" s="201">
        <v>920.63</v>
      </c>
      <c r="T9" s="201">
        <v>583.73</v>
      </c>
      <c r="U9" s="201">
        <v>1151.2292600000001</v>
      </c>
      <c r="V9" s="201">
        <v>1239.7795999999998</v>
      </c>
      <c r="W9" s="201">
        <v>587.78</v>
      </c>
      <c r="X9" s="201">
        <v>1359.29402</v>
      </c>
      <c r="Y9" s="201">
        <v>590</v>
      </c>
      <c r="Z9" s="202">
        <v>2275.1011699999999</v>
      </c>
      <c r="AB9" s="159">
        <f>H9+I9+J9+K9+M9+N9+O9+Q9+R9+S9+T9+U9+V9+W9+X9+Y9+Z9</f>
        <v>22251.090660000002</v>
      </c>
    </row>
    <row r="10" spans="1:28" s="43" customFormat="1" ht="15" customHeight="1">
      <c r="A10" s="93">
        <v>1</v>
      </c>
      <c r="B10" s="94" t="s">
        <v>245</v>
      </c>
      <c r="C10" s="32" t="s">
        <v>48</v>
      </c>
      <c r="D10" s="194">
        <v>14270.44133</v>
      </c>
      <c r="E10" s="194">
        <f>F10-D10</f>
        <v>12.240000000001601</v>
      </c>
      <c r="F10" s="194">
        <f>SUM(H10:Z10)</f>
        <v>14282.681330000001</v>
      </c>
      <c r="G10" s="194">
        <f>+F10/$F$9*100</f>
        <v>64.188652830646589</v>
      </c>
      <c r="H10" s="192">
        <v>185.09789999999998</v>
      </c>
      <c r="I10" s="192">
        <v>449.77690000000007</v>
      </c>
      <c r="J10" s="192">
        <v>793.77526</v>
      </c>
      <c r="K10" s="192">
        <v>1361.5102299999999</v>
      </c>
      <c r="L10" s="192"/>
      <c r="M10" s="192">
        <v>1287.57745</v>
      </c>
      <c r="N10" s="192">
        <v>924.25027999999998</v>
      </c>
      <c r="O10" s="192">
        <v>1356.93398</v>
      </c>
      <c r="P10" s="192">
        <v>0</v>
      </c>
      <c r="Q10" s="192">
        <v>559.54442999999992</v>
      </c>
      <c r="R10" s="192">
        <f>2206.76141+12.24</f>
        <v>2219.0014099999999</v>
      </c>
      <c r="S10" s="192">
        <v>475.83456999999999</v>
      </c>
      <c r="T10" s="192">
        <v>338.06040999999999</v>
      </c>
      <c r="U10" s="192">
        <v>827.39820000000009</v>
      </c>
      <c r="V10" s="192">
        <v>455.96951999999999</v>
      </c>
      <c r="W10" s="192">
        <v>315.64999999999998</v>
      </c>
      <c r="X10" s="192">
        <v>754.35844999999995</v>
      </c>
      <c r="Y10" s="192">
        <v>350.24183000000005</v>
      </c>
      <c r="Z10" s="192">
        <v>1627.7005100000001</v>
      </c>
      <c r="AB10" s="43">
        <f>F10/$F$9*100</f>
        <v>64.188652830646589</v>
      </c>
    </row>
    <row r="11" spans="1:28" s="45" customFormat="1" ht="15" customHeight="1">
      <c r="A11" s="97" t="s">
        <v>2</v>
      </c>
      <c r="B11" s="98" t="s">
        <v>246</v>
      </c>
      <c r="C11" s="34" t="s">
        <v>30</v>
      </c>
      <c r="D11" s="195">
        <v>3567.9043299999998</v>
      </c>
      <c r="E11" s="195">
        <v>0</v>
      </c>
      <c r="F11" s="195">
        <v>3567.9043299999998</v>
      </c>
      <c r="G11" s="195">
        <f t="shared" si="0"/>
        <v>16.034732350310772</v>
      </c>
      <c r="H11" s="204">
        <v>43.075979999999994</v>
      </c>
      <c r="I11" s="204">
        <v>57.414189999999991</v>
      </c>
      <c r="J11" s="204">
        <v>216.1687</v>
      </c>
      <c r="K11" s="204">
        <v>292.44570000000004</v>
      </c>
      <c r="L11" s="204"/>
      <c r="M11" s="204">
        <v>428.53339000000005</v>
      </c>
      <c r="N11" s="204">
        <v>216.66962999999998</v>
      </c>
      <c r="O11" s="204">
        <v>229.45303000000001</v>
      </c>
      <c r="P11" s="204">
        <v>0</v>
      </c>
      <c r="Q11" s="204">
        <v>135.59854000000001</v>
      </c>
      <c r="R11" s="204">
        <v>406.49610999999999</v>
      </c>
      <c r="S11" s="204">
        <v>144.75154000000001</v>
      </c>
      <c r="T11" s="204">
        <v>124.12724</v>
      </c>
      <c r="U11" s="204">
        <v>251.42244999999997</v>
      </c>
      <c r="V11" s="204">
        <v>231.09939999999997</v>
      </c>
      <c r="W11" s="204">
        <v>108.74716000000001</v>
      </c>
      <c r="X11" s="204">
        <v>301.72366999999997</v>
      </c>
      <c r="Y11" s="204">
        <v>80.324080000000023</v>
      </c>
      <c r="Z11" s="204">
        <v>299.85352</v>
      </c>
      <c r="AB11" s="43">
        <f t="shared" ref="AB11:AB63" si="1">F11/$F$9*100</f>
        <v>16.034732350310772</v>
      </c>
    </row>
    <row r="12" spans="1:28" s="45" customFormat="1" ht="15" customHeight="1">
      <c r="A12" s="102" t="s">
        <v>247</v>
      </c>
      <c r="B12" s="124" t="s">
        <v>248</v>
      </c>
      <c r="C12" s="59" t="s">
        <v>49</v>
      </c>
      <c r="D12" s="196">
        <v>2959.9372100000005</v>
      </c>
      <c r="E12" s="196">
        <v>0</v>
      </c>
      <c r="F12" s="196">
        <v>2959.9372100000005</v>
      </c>
      <c r="G12" s="196">
        <f t="shared" si="0"/>
        <v>13.302430935998673</v>
      </c>
      <c r="H12" s="205">
        <v>21.27308</v>
      </c>
      <c r="I12" s="205">
        <v>34.222219999999993</v>
      </c>
      <c r="J12" s="205">
        <v>188.69740999999999</v>
      </c>
      <c r="K12" s="205">
        <v>195.35575</v>
      </c>
      <c r="L12" s="205"/>
      <c r="M12" s="205">
        <v>382.07730000000004</v>
      </c>
      <c r="N12" s="205">
        <v>201.79633000000001</v>
      </c>
      <c r="O12" s="205">
        <v>181.20029</v>
      </c>
      <c r="P12" s="205">
        <v>0</v>
      </c>
      <c r="Q12" s="205">
        <v>96.880140000000011</v>
      </c>
      <c r="R12" s="205">
        <v>390.83862999999997</v>
      </c>
      <c r="S12" s="205">
        <v>78.440830000000005</v>
      </c>
      <c r="T12" s="205">
        <v>88.946269999999998</v>
      </c>
      <c r="U12" s="205">
        <v>193.81462999999999</v>
      </c>
      <c r="V12" s="205">
        <v>208.10032999999999</v>
      </c>
      <c r="W12" s="205">
        <v>83.674890000000005</v>
      </c>
      <c r="X12" s="205">
        <v>279.62000999999998</v>
      </c>
      <c r="Y12" s="205">
        <v>60</v>
      </c>
      <c r="Z12" s="205">
        <v>274.9991</v>
      </c>
      <c r="AB12" s="43">
        <f t="shared" si="1"/>
        <v>13.302430935998673</v>
      </c>
    </row>
    <row r="13" spans="1:28" s="45" customFormat="1" ht="15" customHeight="1">
      <c r="A13" s="81" t="s">
        <v>249</v>
      </c>
      <c r="B13" s="80" t="s">
        <v>250</v>
      </c>
      <c r="C13" s="34" t="s">
        <v>169</v>
      </c>
      <c r="D13" s="195">
        <v>0</v>
      </c>
      <c r="E13" s="195">
        <v>607.95712000000015</v>
      </c>
      <c r="F13" s="195">
        <v>607.95712000000015</v>
      </c>
      <c r="G13" s="195">
        <f t="shared" si="0"/>
        <v>2.7322564727137095</v>
      </c>
      <c r="H13" s="204">
        <v>21.802900000000001</v>
      </c>
      <c r="I13" s="204">
        <v>23.191969999999991</v>
      </c>
      <c r="J13" s="204">
        <v>27.47129000000001</v>
      </c>
      <c r="K13" s="204">
        <v>97.089950000000044</v>
      </c>
      <c r="L13" s="204"/>
      <c r="M13" s="204">
        <v>46.456090000000017</v>
      </c>
      <c r="N13" s="204">
        <v>14.8733</v>
      </c>
      <c r="O13" s="204">
        <v>48.252740000000003</v>
      </c>
      <c r="P13" s="204">
        <v>0</v>
      </c>
      <c r="Q13" s="204">
        <v>38.718400000000003</v>
      </c>
      <c r="R13" s="204">
        <v>15.65748</v>
      </c>
      <c r="S13" s="204">
        <v>66.31071</v>
      </c>
      <c r="T13" s="204">
        <v>35.180970000000002</v>
      </c>
      <c r="U13" s="204">
        <v>57.607820000000011</v>
      </c>
      <c r="V13" s="204">
        <v>22.999069999999989</v>
      </c>
      <c r="W13" s="204">
        <v>25.062269999999998</v>
      </c>
      <c r="X13" s="204">
        <v>22.103660000000019</v>
      </c>
      <c r="Y13" s="204">
        <v>20.324080000000023</v>
      </c>
      <c r="Z13" s="204">
        <v>24.854419999999998</v>
      </c>
      <c r="AB13" s="43">
        <f t="shared" si="1"/>
        <v>2.7322564727137095</v>
      </c>
    </row>
    <row r="14" spans="1:28" s="45" customFormat="1" ht="15" customHeight="1">
      <c r="A14" s="81" t="s">
        <v>3</v>
      </c>
      <c r="B14" s="80" t="s">
        <v>251</v>
      </c>
      <c r="C14" s="34" t="s">
        <v>31</v>
      </c>
      <c r="D14" s="195">
        <v>0</v>
      </c>
      <c r="E14" s="195">
        <v>1391.2740000000001</v>
      </c>
      <c r="F14" s="195">
        <v>1391.2740000000001</v>
      </c>
      <c r="G14" s="195">
        <f t="shared" si="0"/>
        <v>6.2526077362467483</v>
      </c>
      <c r="H14" s="204">
        <v>18.244519999999994</v>
      </c>
      <c r="I14" s="204">
        <v>104.60025999999999</v>
      </c>
      <c r="J14" s="204">
        <v>96.103840000000005</v>
      </c>
      <c r="K14" s="204">
        <v>54.382889999999975</v>
      </c>
      <c r="L14" s="204"/>
      <c r="M14" s="204">
        <v>67.947779999999995</v>
      </c>
      <c r="N14" s="204">
        <v>8.1239700000000035</v>
      </c>
      <c r="O14" s="204">
        <v>18.577400000000001</v>
      </c>
      <c r="P14" s="204">
        <v>0</v>
      </c>
      <c r="Q14" s="204">
        <v>260.09710999999999</v>
      </c>
      <c r="R14" s="204">
        <v>181.80322999999999</v>
      </c>
      <c r="S14" s="204">
        <v>166.01733999999999</v>
      </c>
      <c r="T14" s="204">
        <v>34.184670000000011</v>
      </c>
      <c r="U14" s="204">
        <v>180.41997000000003</v>
      </c>
      <c r="V14" s="204">
        <v>5.6444800000000015</v>
      </c>
      <c r="W14" s="204">
        <v>2.6799999999999997</v>
      </c>
      <c r="X14" s="204">
        <v>70.543669999999992</v>
      </c>
      <c r="Y14" s="204">
        <v>34.358930000000001</v>
      </c>
      <c r="Z14" s="204">
        <v>87.543940000000006</v>
      </c>
      <c r="AB14" s="43">
        <f t="shared" si="1"/>
        <v>6.2526077362467483</v>
      </c>
    </row>
    <row r="15" spans="1:28" s="45" customFormat="1" ht="15" customHeight="1">
      <c r="A15" s="81" t="s">
        <v>7</v>
      </c>
      <c r="B15" s="80" t="s">
        <v>50</v>
      </c>
      <c r="C15" s="34" t="s">
        <v>32</v>
      </c>
      <c r="D15" s="195">
        <v>1693.7366900000002</v>
      </c>
      <c r="E15" s="195">
        <v>0</v>
      </c>
      <c r="F15" s="195">
        <v>1693.7366900000002</v>
      </c>
      <c r="G15" s="195">
        <f t="shared" si="0"/>
        <v>7.6119234105280196</v>
      </c>
      <c r="H15" s="204">
        <v>85.740000000000009</v>
      </c>
      <c r="I15" s="204">
        <v>91.732110000000006</v>
      </c>
      <c r="J15" s="204">
        <v>104.62808</v>
      </c>
      <c r="K15" s="204">
        <v>132.56658999999999</v>
      </c>
      <c r="L15" s="204"/>
      <c r="M15" s="204">
        <v>107.85969</v>
      </c>
      <c r="N15" s="204">
        <v>14.109059999999999</v>
      </c>
      <c r="O15" s="204">
        <v>45.544150000000002</v>
      </c>
      <c r="P15" s="204">
        <v>0</v>
      </c>
      <c r="Q15" s="204">
        <v>77.581889999999987</v>
      </c>
      <c r="R15" s="204">
        <v>244.74471999999997</v>
      </c>
      <c r="S15" s="204">
        <v>133.54525000000001</v>
      </c>
      <c r="T15" s="204">
        <v>130.15622999999999</v>
      </c>
      <c r="U15" s="204">
        <v>107.01338</v>
      </c>
      <c r="V15" s="204">
        <v>8.460240000000006</v>
      </c>
      <c r="W15" s="204">
        <v>94.489719999999991</v>
      </c>
      <c r="X15" s="204">
        <v>101.14689999999999</v>
      </c>
      <c r="Y15" s="204">
        <v>110.63337</v>
      </c>
      <c r="Z15" s="204">
        <v>103.78531000000001</v>
      </c>
      <c r="AB15" s="43">
        <f t="shared" si="1"/>
        <v>7.6119234105280196</v>
      </c>
    </row>
    <row r="16" spans="1:28" s="45" customFormat="1" ht="15" customHeight="1">
      <c r="A16" s="81" t="s">
        <v>8</v>
      </c>
      <c r="B16" s="80" t="s">
        <v>118</v>
      </c>
      <c r="C16" s="34" t="s">
        <v>35</v>
      </c>
      <c r="D16" s="195">
        <v>0</v>
      </c>
      <c r="E16" s="195">
        <v>0</v>
      </c>
      <c r="F16" s="195">
        <v>0</v>
      </c>
      <c r="G16" s="195">
        <f t="shared" si="0"/>
        <v>0</v>
      </c>
      <c r="H16" s="204">
        <v>0</v>
      </c>
      <c r="I16" s="204">
        <v>0</v>
      </c>
      <c r="J16" s="204">
        <v>0</v>
      </c>
      <c r="K16" s="204">
        <v>0</v>
      </c>
      <c r="L16" s="204"/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B16" s="43">
        <f t="shared" si="1"/>
        <v>0</v>
      </c>
    </row>
    <row r="17" spans="1:28" s="45" customFormat="1" ht="15" customHeight="1">
      <c r="A17" s="81" t="s">
        <v>9</v>
      </c>
      <c r="B17" s="91" t="s">
        <v>117</v>
      </c>
      <c r="C17" s="34" t="s">
        <v>34</v>
      </c>
      <c r="D17" s="195">
        <v>4547.9813199999999</v>
      </c>
      <c r="E17" s="195">
        <v>0</v>
      </c>
      <c r="F17" s="195">
        <v>4547.9813199999999</v>
      </c>
      <c r="G17" s="195">
        <f t="shared" si="0"/>
        <v>20.439354998179866</v>
      </c>
      <c r="H17" s="204">
        <v>16.598800000000001</v>
      </c>
      <c r="I17" s="204">
        <v>134.0702</v>
      </c>
      <c r="J17" s="204">
        <v>208.86840000000001</v>
      </c>
      <c r="K17" s="204">
        <v>572.14424999999994</v>
      </c>
      <c r="L17" s="204"/>
      <c r="M17" s="204">
        <v>374.44249000000002</v>
      </c>
      <c r="N17" s="204">
        <v>525.30867999999998</v>
      </c>
      <c r="O17" s="204">
        <v>822.69718999999998</v>
      </c>
      <c r="P17" s="204">
        <v>0</v>
      </c>
      <c r="Q17" s="204">
        <v>51.939309999999999</v>
      </c>
      <c r="R17" s="204">
        <v>1036.4708699999999</v>
      </c>
      <c r="S17" s="204">
        <v>9.0164700000000018</v>
      </c>
      <c r="T17" s="204">
        <v>8.2749500000000005</v>
      </c>
      <c r="U17" s="204">
        <v>0</v>
      </c>
      <c r="V17" s="204">
        <v>58.020899999999997</v>
      </c>
      <c r="W17" s="204">
        <v>16.890049999999999</v>
      </c>
      <c r="X17" s="204">
        <v>52.18967</v>
      </c>
      <c r="Y17" s="204">
        <v>32.516010000000001</v>
      </c>
      <c r="Z17" s="204">
        <v>628.53308000000004</v>
      </c>
      <c r="AB17" s="43">
        <f t="shared" si="1"/>
        <v>20.439354998179866</v>
      </c>
    </row>
    <row r="18" spans="1:28" s="45" customFormat="1" ht="15" customHeight="1">
      <c r="A18" s="81" t="s">
        <v>73</v>
      </c>
      <c r="B18" s="91" t="s">
        <v>116</v>
      </c>
      <c r="C18" s="34" t="s">
        <v>33</v>
      </c>
      <c r="D18" s="195">
        <v>1747.1316299999999</v>
      </c>
      <c r="E18" s="195">
        <f>F18-D18</f>
        <v>12.240000000000236</v>
      </c>
      <c r="F18" s="195">
        <f>SUM(H18:Z18)</f>
        <v>1759.3716300000001</v>
      </c>
      <c r="G18" s="195">
        <f t="shared" si="0"/>
        <v>7.9068973219301526</v>
      </c>
      <c r="H18" s="204">
        <v>1.8688800000000001</v>
      </c>
      <c r="I18" s="204">
        <v>14.411090000000002</v>
      </c>
      <c r="J18" s="204">
        <v>112.58001</v>
      </c>
      <c r="K18" s="204">
        <v>229.93146999999999</v>
      </c>
      <c r="L18" s="204"/>
      <c r="M18" s="204">
        <v>163.26283000000001</v>
      </c>
      <c r="N18" s="204">
        <v>116.0442</v>
      </c>
      <c r="O18" s="204">
        <v>220.02806999999999</v>
      </c>
      <c r="P18" s="204">
        <v>0</v>
      </c>
      <c r="Q18" s="204">
        <v>0</v>
      </c>
      <c r="R18" s="204">
        <f>207.24317+12.24</f>
        <v>219.48317</v>
      </c>
      <c r="S18" s="204">
        <v>5.3481699999999996</v>
      </c>
      <c r="T18" s="204">
        <v>8.147829999999999</v>
      </c>
      <c r="U18" s="204">
        <v>168.1677</v>
      </c>
      <c r="V18" s="204">
        <v>13.11332</v>
      </c>
      <c r="W18" s="204">
        <v>29.699380000000001</v>
      </c>
      <c r="X18" s="204">
        <v>29.186329999999998</v>
      </c>
      <c r="Y18" s="204">
        <v>75.04113000000001</v>
      </c>
      <c r="Z18" s="204">
        <v>353.05804999999998</v>
      </c>
      <c r="AB18" s="43">
        <f t="shared" si="1"/>
        <v>7.9068973219301526</v>
      </c>
    </row>
    <row r="19" spans="1:28" s="45" customFormat="1" ht="15" customHeight="1">
      <c r="A19" s="102"/>
      <c r="B19" s="103" t="s">
        <v>252</v>
      </c>
      <c r="C19" s="34" t="s">
        <v>253</v>
      </c>
      <c r="D19" s="195"/>
      <c r="E19" s="195"/>
      <c r="F19" s="195"/>
      <c r="G19" s="195">
        <f t="shared" si="0"/>
        <v>0</v>
      </c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B19" s="43">
        <f t="shared" si="1"/>
        <v>0</v>
      </c>
    </row>
    <row r="20" spans="1:28" s="45" customFormat="1" ht="15" customHeight="1">
      <c r="A20" s="81" t="s">
        <v>114</v>
      </c>
      <c r="B20" s="91" t="s">
        <v>51</v>
      </c>
      <c r="C20" s="34" t="s">
        <v>36</v>
      </c>
      <c r="D20" s="195">
        <v>0</v>
      </c>
      <c r="E20" s="195">
        <v>934.62141999999994</v>
      </c>
      <c r="F20" s="195">
        <v>934.62141999999994</v>
      </c>
      <c r="G20" s="195">
        <f t="shared" si="0"/>
        <v>4.2003380507031114</v>
      </c>
      <c r="H20" s="204">
        <v>15.904250000000001</v>
      </c>
      <c r="I20" s="204">
        <v>37.549120000000002</v>
      </c>
      <c r="J20" s="204">
        <v>40.06908</v>
      </c>
      <c r="K20" s="204">
        <v>17.437909999999999</v>
      </c>
      <c r="L20" s="204"/>
      <c r="M20" s="204">
        <v>134.96924000000001</v>
      </c>
      <c r="N20" s="204">
        <v>36.042819999999999</v>
      </c>
      <c r="O20" s="204">
        <v>2.4584000000000001</v>
      </c>
      <c r="P20" s="204">
        <v>0</v>
      </c>
      <c r="Q20" s="204">
        <v>25.387090000000001</v>
      </c>
      <c r="R20" s="204">
        <v>40.887239999999998</v>
      </c>
      <c r="S20" s="204">
        <v>6.4483100000000002</v>
      </c>
      <c r="T20" s="204">
        <v>20.669529999999998</v>
      </c>
      <c r="U20" s="204">
        <v>50.1616</v>
      </c>
      <c r="V20" s="204">
        <v>139.63119</v>
      </c>
      <c r="W20" s="204">
        <v>57.304990000000004</v>
      </c>
      <c r="X20" s="204">
        <v>196.45653999999999</v>
      </c>
      <c r="Y20" s="204">
        <v>14.420770000000001</v>
      </c>
      <c r="Z20" s="204">
        <v>98.823340000000002</v>
      </c>
      <c r="AB20" s="43">
        <f t="shared" si="1"/>
        <v>4.2003380507031114</v>
      </c>
    </row>
    <row r="21" spans="1:28" s="45" customFormat="1" ht="15" customHeight="1">
      <c r="A21" s="81" t="s">
        <v>115</v>
      </c>
      <c r="B21" s="80" t="s">
        <v>254</v>
      </c>
      <c r="C21" s="104" t="s">
        <v>255</v>
      </c>
      <c r="D21" s="197"/>
      <c r="E21" s="197"/>
      <c r="F21" s="197"/>
      <c r="G21" s="197">
        <f t="shared" si="0"/>
        <v>0</v>
      </c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B21" s="43">
        <f t="shared" si="1"/>
        <v>0</v>
      </c>
    </row>
    <row r="22" spans="1:28" s="43" customFormat="1" ht="15" customHeight="1">
      <c r="A22" s="81" t="s">
        <v>159</v>
      </c>
      <c r="B22" s="80" t="s">
        <v>52</v>
      </c>
      <c r="C22" s="34" t="s">
        <v>37</v>
      </c>
      <c r="D22" s="195">
        <v>0</v>
      </c>
      <c r="E22" s="195">
        <v>0</v>
      </c>
      <c r="F22" s="195">
        <v>0</v>
      </c>
      <c r="G22" s="195">
        <f t="shared" si="0"/>
        <v>0</v>
      </c>
      <c r="H22" s="204">
        <v>0</v>
      </c>
      <c r="I22" s="204">
        <v>0</v>
      </c>
      <c r="J22" s="204">
        <v>0</v>
      </c>
      <c r="K22" s="204">
        <v>0</v>
      </c>
      <c r="L22" s="204"/>
      <c r="M22" s="204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4">
        <v>0</v>
      </c>
      <c r="W22" s="204">
        <v>0</v>
      </c>
      <c r="X22" s="204">
        <v>0</v>
      </c>
      <c r="Y22" s="204">
        <v>0</v>
      </c>
      <c r="Z22" s="204">
        <v>0</v>
      </c>
      <c r="AB22" s="43">
        <f t="shared" si="1"/>
        <v>0</v>
      </c>
    </row>
    <row r="23" spans="1:28" s="45" customFormat="1" ht="15" customHeight="1">
      <c r="A23" s="81" t="s">
        <v>256</v>
      </c>
      <c r="B23" s="80" t="s">
        <v>53</v>
      </c>
      <c r="C23" s="34" t="s">
        <v>38</v>
      </c>
      <c r="D23" s="195">
        <v>0</v>
      </c>
      <c r="E23" s="195">
        <v>387.79717999999991</v>
      </c>
      <c r="F23" s="195">
        <v>387.79717999999991</v>
      </c>
      <c r="G23" s="195">
        <f t="shared" si="0"/>
        <v>1.7428225121454668</v>
      </c>
      <c r="H23" s="204">
        <v>3.67</v>
      </c>
      <c r="I23" s="204">
        <v>10</v>
      </c>
      <c r="J23" s="204">
        <v>15.3573</v>
      </c>
      <c r="K23" s="204">
        <v>62.601479999999995</v>
      </c>
      <c r="L23" s="204"/>
      <c r="M23" s="204">
        <v>10.562239999999999</v>
      </c>
      <c r="N23" s="204">
        <v>7.9523700000000002</v>
      </c>
      <c r="O23" s="204">
        <v>18.17597</v>
      </c>
      <c r="P23" s="204">
        <v>0</v>
      </c>
      <c r="Q23" s="204">
        <v>8.9404900000000005</v>
      </c>
      <c r="R23" s="204">
        <v>89.116089999999986</v>
      </c>
      <c r="S23" s="204">
        <v>10.7075</v>
      </c>
      <c r="T23" s="204">
        <v>12.5</v>
      </c>
      <c r="U23" s="204">
        <v>70.213130000000007</v>
      </c>
      <c r="V23" s="204">
        <v>0</v>
      </c>
      <c r="W23" s="204">
        <v>5.8351300000000004</v>
      </c>
      <c r="X23" s="204">
        <v>3.1121699999999999</v>
      </c>
      <c r="Y23" s="204">
        <v>2.95</v>
      </c>
      <c r="Z23" s="204">
        <v>56.103309999999993</v>
      </c>
      <c r="AB23" s="43">
        <f t="shared" si="1"/>
        <v>1.7428225121454668</v>
      </c>
    </row>
    <row r="24" spans="1:28" s="43" customFormat="1" ht="15" customHeight="1">
      <c r="A24" s="55">
        <v>2</v>
      </c>
      <c r="B24" s="105" t="s">
        <v>257</v>
      </c>
      <c r="C24" s="37" t="s">
        <v>107</v>
      </c>
      <c r="D24" s="194">
        <v>7666.9394600000005</v>
      </c>
      <c r="E24" s="194">
        <f>F24-D24</f>
        <v>-12.240000000000691</v>
      </c>
      <c r="F24" s="194">
        <f>SUM(H24:Z24)</f>
        <v>7654.6994599999998</v>
      </c>
      <c r="G24" s="194">
        <f t="shared" si="0"/>
        <v>34.401442894958002</v>
      </c>
      <c r="H24" s="192">
        <v>312.17320000000001</v>
      </c>
      <c r="I24" s="192">
        <v>675.00251000000003</v>
      </c>
      <c r="J24" s="192">
        <v>327.34217999999998</v>
      </c>
      <c r="K24" s="192">
        <v>683.74609000000009</v>
      </c>
      <c r="L24" s="192"/>
      <c r="M24" s="192">
        <v>550.04000000000008</v>
      </c>
      <c r="N24" s="192">
        <v>338.90450000000004</v>
      </c>
      <c r="O24" s="192">
        <v>212.62473000000003</v>
      </c>
      <c r="P24" s="192">
        <v>0</v>
      </c>
      <c r="Q24" s="192">
        <v>566.80999999999995</v>
      </c>
      <c r="R24" s="192">
        <f>633.32126-12.24</f>
        <v>621.08126000000004</v>
      </c>
      <c r="S24" s="192">
        <v>431.08872000000002</v>
      </c>
      <c r="T24" s="192">
        <v>232.50004000000001</v>
      </c>
      <c r="U24" s="192">
        <v>321.16575999999998</v>
      </c>
      <c r="V24" s="192">
        <v>773.64567</v>
      </c>
      <c r="W24" s="192">
        <v>257.27231999999998</v>
      </c>
      <c r="X24" s="192">
        <v>587.43937000000005</v>
      </c>
      <c r="Y24" s="192">
        <v>222.71553</v>
      </c>
      <c r="Z24" s="192">
        <v>541.14757999999995</v>
      </c>
      <c r="AB24" s="43">
        <f t="shared" si="1"/>
        <v>34.401442894958002</v>
      </c>
    </row>
    <row r="25" spans="1:28" s="45" customFormat="1" ht="15" customHeight="1">
      <c r="A25" s="81" t="s">
        <v>4</v>
      </c>
      <c r="B25" s="91" t="s">
        <v>129</v>
      </c>
      <c r="C25" s="34" t="s">
        <v>5</v>
      </c>
      <c r="D25" s="195">
        <v>939.81222999999989</v>
      </c>
      <c r="E25" s="195">
        <v>0</v>
      </c>
      <c r="F25" s="195">
        <v>939.81222999999989</v>
      </c>
      <c r="G25" s="195">
        <f t="shared" si="0"/>
        <v>4.2236663805384902</v>
      </c>
      <c r="H25" s="204">
        <v>0</v>
      </c>
      <c r="I25" s="204">
        <v>0</v>
      </c>
      <c r="J25" s="204">
        <v>55.90334</v>
      </c>
      <c r="K25" s="204">
        <v>46.672730000000001</v>
      </c>
      <c r="L25" s="204"/>
      <c r="M25" s="204">
        <v>68.441720000000004</v>
      </c>
      <c r="N25" s="204">
        <v>30.940740000000002</v>
      </c>
      <c r="O25" s="204">
        <v>54.141670000000005</v>
      </c>
      <c r="P25" s="204">
        <v>0</v>
      </c>
      <c r="Q25" s="204">
        <v>92.54731000000001</v>
      </c>
      <c r="R25" s="204">
        <v>105.91960999999999</v>
      </c>
      <c r="S25" s="204">
        <v>0</v>
      </c>
      <c r="T25" s="204">
        <v>60.770659999999999</v>
      </c>
      <c r="U25" s="204">
        <v>74.481009999999998</v>
      </c>
      <c r="V25" s="204">
        <v>93.936730000000011</v>
      </c>
      <c r="W25" s="204">
        <v>64.099519999999998</v>
      </c>
      <c r="X25" s="204">
        <v>142.68424999999999</v>
      </c>
      <c r="Y25" s="204">
        <v>49.272939999999998</v>
      </c>
      <c r="Z25" s="204">
        <v>0</v>
      </c>
      <c r="AB25" s="43">
        <f t="shared" si="1"/>
        <v>4.2236663805384902</v>
      </c>
    </row>
    <row r="26" spans="1:28" s="45" customFormat="1" ht="15" customHeight="1">
      <c r="A26" s="81" t="s">
        <v>6</v>
      </c>
      <c r="B26" s="91" t="s">
        <v>130</v>
      </c>
      <c r="C26" s="34" t="s">
        <v>39</v>
      </c>
      <c r="D26" s="195">
        <v>422.89125999999999</v>
      </c>
      <c r="E26" s="195">
        <v>0</v>
      </c>
      <c r="F26" s="195">
        <v>422.89125999999999</v>
      </c>
      <c r="G26" s="195">
        <f t="shared" si="0"/>
        <v>1.900540917078257</v>
      </c>
      <c r="H26" s="204">
        <v>89.150120000000001</v>
      </c>
      <c r="I26" s="204">
        <v>136.36113999999998</v>
      </c>
      <c r="J26" s="204">
        <v>0</v>
      </c>
      <c r="K26" s="204">
        <v>0</v>
      </c>
      <c r="L26" s="204"/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94.14</v>
      </c>
      <c r="T26" s="204">
        <v>0</v>
      </c>
      <c r="U26" s="204">
        <v>0</v>
      </c>
      <c r="V26" s="204">
        <v>0</v>
      </c>
      <c r="W26" s="204">
        <v>0</v>
      </c>
      <c r="X26" s="204">
        <v>0</v>
      </c>
      <c r="Y26" s="204">
        <v>0</v>
      </c>
      <c r="Z26" s="204">
        <v>103.24</v>
      </c>
      <c r="AB26" s="43">
        <f t="shared" si="1"/>
        <v>1.900540917078257</v>
      </c>
    </row>
    <row r="27" spans="1:28" s="45" customFormat="1" ht="15" customHeight="1">
      <c r="A27" s="81" t="s">
        <v>10</v>
      </c>
      <c r="B27" s="91" t="s">
        <v>136</v>
      </c>
      <c r="C27" s="34" t="s">
        <v>28</v>
      </c>
      <c r="D27" s="195">
        <v>30.479489999999995</v>
      </c>
      <c r="E27" s="195">
        <v>0</v>
      </c>
      <c r="F27" s="195">
        <v>30.479489999999995</v>
      </c>
      <c r="G27" s="195">
        <f t="shared" si="0"/>
        <v>0.13697969988000591</v>
      </c>
      <c r="H27" s="204">
        <v>2.71624</v>
      </c>
      <c r="I27" s="204">
        <v>17.619910000000001</v>
      </c>
      <c r="J27" s="204">
        <v>0.59907999999999995</v>
      </c>
      <c r="K27" s="204">
        <v>0.71648000000000001</v>
      </c>
      <c r="L27" s="204"/>
      <c r="M27" s="204">
        <v>0.54</v>
      </c>
      <c r="N27" s="204">
        <v>0.40092</v>
      </c>
      <c r="O27" s="204">
        <v>0.27932999999999997</v>
      </c>
      <c r="P27" s="204">
        <v>0</v>
      </c>
      <c r="Q27" s="204">
        <v>1.58</v>
      </c>
      <c r="R27" s="204">
        <v>1.5194399999999999</v>
      </c>
      <c r="S27" s="204">
        <v>0.41283999999999998</v>
      </c>
      <c r="T27" s="204">
        <v>0.73868</v>
      </c>
      <c r="U27" s="204">
        <v>0.30513000000000001</v>
      </c>
      <c r="V27" s="204">
        <v>0.32179000000000002</v>
      </c>
      <c r="W27" s="204">
        <v>0.46251999999999999</v>
      </c>
      <c r="X27" s="204">
        <v>1.2757499999999999</v>
      </c>
      <c r="Y27" s="204">
        <v>0.7762</v>
      </c>
      <c r="Z27" s="204">
        <v>0.21518000000000001</v>
      </c>
      <c r="AB27" s="43">
        <f t="shared" si="1"/>
        <v>0.13697969988000591</v>
      </c>
    </row>
    <row r="28" spans="1:28" s="45" customFormat="1" ht="15" customHeight="1">
      <c r="A28" s="81" t="s">
        <v>11</v>
      </c>
      <c r="B28" s="91" t="s">
        <v>109</v>
      </c>
      <c r="C28" s="34" t="s">
        <v>26</v>
      </c>
      <c r="D28" s="195">
        <v>115.51645000000001</v>
      </c>
      <c r="E28" s="195">
        <v>0</v>
      </c>
      <c r="F28" s="195">
        <v>115.51645000000001</v>
      </c>
      <c r="G28" s="195">
        <f t="shared" si="0"/>
        <v>0.51914939036721786</v>
      </c>
      <c r="H28" s="204">
        <v>0.67091999999999996</v>
      </c>
      <c r="I28" s="204">
        <v>11.00088</v>
      </c>
      <c r="J28" s="204">
        <v>5.89093</v>
      </c>
      <c r="K28" s="204">
        <v>42.774190000000004</v>
      </c>
      <c r="L28" s="204"/>
      <c r="M28" s="204">
        <v>12</v>
      </c>
      <c r="N28" s="204">
        <v>0</v>
      </c>
      <c r="O28" s="204">
        <v>0</v>
      </c>
      <c r="P28" s="204">
        <v>0</v>
      </c>
      <c r="Q28" s="204">
        <v>0</v>
      </c>
      <c r="R28" s="204">
        <v>13.33446</v>
      </c>
      <c r="S28" s="204">
        <v>0.40327000000000002</v>
      </c>
      <c r="T28" s="204">
        <v>0.2</v>
      </c>
      <c r="U28" s="204">
        <v>13.798629999999999</v>
      </c>
      <c r="V28" s="204">
        <v>4.5</v>
      </c>
      <c r="W28" s="204">
        <v>6.0560900000000002</v>
      </c>
      <c r="X28" s="204">
        <v>0</v>
      </c>
      <c r="Y28" s="204">
        <v>0.54091</v>
      </c>
      <c r="Z28" s="204">
        <v>4.3461700000000008</v>
      </c>
      <c r="AB28" s="43">
        <f t="shared" si="1"/>
        <v>0.51914939036721786</v>
      </c>
    </row>
    <row r="29" spans="1:28" s="45" customFormat="1" ht="15" customHeight="1">
      <c r="A29" s="81" t="s">
        <v>12</v>
      </c>
      <c r="B29" s="91" t="s">
        <v>110</v>
      </c>
      <c r="C29" s="34" t="s">
        <v>27</v>
      </c>
      <c r="D29" s="195">
        <v>6.9764400000000002</v>
      </c>
      <c r="E29" s="195">
        <v>0</v>
      </c>
      <c r="F29" s="195">
        <v>6.9764400000000002</v>
      </c>
      <c r="G29" s="195">
        <f t="shared" si="0"/>
        <v>3.1353236469208269E-2</v>
      </c>
      <c r="H29" s="204">
        <v>0.77722999999999998</v>
      </c>
      <c r="I29" s="204">
        <v>0.29920999999999998</v>
      </c>
      <c r="J29" s="204">
        <v>0.2</v>
      </c>
      <c r="K29" s="204">
        <v>0.2</v>
      </c>
      <c r="L29" s="204"/>
      <c r="M29" s="204">
        <v>0.1</v>
      </c>
      <c r="N29" s="204">
        <v>0.15</v>
      </c>
      <c r="O29" s="204">
        <v>0.16</v>
      </c>
      <c r="P29" s="204">
        <v>0</v>
      </c>
      <c r="Q29" s="204">
        <v>3.3600000000000003</v>
      </c>
      <c r="R29" s="204">
        <v>0.15</v>
      </c>
      <c r="S29" s="204">
        <v>0.2</v>
      </c>
      <c r="T29" s="204">
        <v>0.2</v>
      </c>
      <c r="U29" s="204">
        <v>0.22</v>
      </c>
      <c r="V29" s="204">
        <v>0.19</v>
      </c>
      <c r="W29" s="204">
        <v>0.2</v>
      </c>
      <c r="X29" s="204">
        <v>0.1</v>
      </c>
      <c r="Y29" s="204">
        <v>0.16</v>
      </c>
      <c r="Z29" s="204">
        <v>0.31</v>
      </c>
      <c r="AB29" s="43">
        <f t="shared" si="1"/>
        <v>3.1353236469208269E-2</v>
      </c>
    </row>
    <row r="30" spans="1:28" s="45" customFormat="1" ht="15" customHeight="1">
      <c r="A30" s="81" t="s">
        <v>13</v>
      </c>
      <c r="B30" s="91" t="s">
        <v>258</v>
      </c>
      <c r="C30" s="34" t="s">
        <v>259</v>
      </c>
      <c r="D30" s="195">
        <v>189.09514000000001</v>
      </c>
      <c r="E30" s="195">
        <f>F30-D30</f>
        <v>70.423689999999965</v>
      </c>
      <c r="F30" s="195">
        <f>SUM(H30:Z30)</f>
        <v>259.51882999999998</v>
      </c>
      <c r="G30" s="195">
        <f t="shared" si="0"/>
        <v>1.1663191033252287</v>
      </c>
      <c r="H30" s="204">
        <v>18.870419999999999</v>
      </c>
      <c r="I30" s="204">
        <v>27.770189999999999</v>
      </c>
      <c r="J30" s="204">
        <v>6.8514699999999999</v>
      </c>
      <c r="K30" s="204">
        <v>44.287399999999991</v>
      </c>
      <c r="L30" s="204">
        <v>0</v>
      </c>
      <c r="M30" s="204">
        <v>10.573460000000001</v>
      </c>
      <c r="N30" s="204">
        <v>6.4858700000000002</v>
      </c>
      <c r="O30" s="204">
        <v>7.3819999999999997</v>
      </c>
      <c r="P30" s="204">
        <v>0</v>
      </c>
      <c r="Q30" s="204">
        <v>17.538150000000002</v>
      </c>
      <c r="R30" s="204">
        <f>45.47832-12.24</f>
        <v>33.238319999999995</v>
      </c>
      <c r="S30" s="204">
        <v>21.394739999999999</v>
      </c>
      <c r="T30" s="204">
        <v>4.8287899999999997</v>
      </c>
      <c r="U30" s="204">
        <v>9.5061599999999995</v>
      </c>
      <c r="V30" s="204">
        <v>3.0870799999999994</v>
      </c>
      <c r="W30" s="204">
        <v>5.2019900000000003</v>
      </c>
      <c r="X30" s="204">
        <v>20.403099999999998</v>
      </c>
      <c r="Y30" s="204">
        <v>7.1420700000000004</v>
      </c>
      <c r="Z30" s="204">
        <v>14.95762</v>
      </c>
      <c r="AB30" s="43">
        <f t="shared" si="1"/>
        <v>1.1663191033252287</v>
      </c>
    </row>
    <row r="31" spans="1:28" s="45" customFormat="1" ht="15" customHeight="1">
      <c r="A31" s="81" t="s">
        <v>260</v>
      </c>
      <c r="B31" s="91" t="s">
        <v>261</v>
      </c>
      <c r="C31" s="34" t="s">
        <v>55</v>
      </c>
      <c r="D31" s="195">
        <v>4.76227</v>
      </c>
      <c r="E31" s="195">
        <v>30.241559999999996</v>
      </c>
      <c r="F31" s="195">
        <v>35.003829999999994</v>
      </c>
      <c r="G31" s="195">
        <f t="shared" si="0"/>
        <v>0.157312807007294</v>
      </c>
      <c r="H31" s="204">
        <v>3.8113000000000001</v>
      </c>
      <c r="I31" s="204">
        <v>1.8520300000000001</v>
      </c>
      <c r="J31" s="204">
        <v>0.7519499999999999</v>
      </c>
      <c r="K31" s="204">
        <v>1.98939</v>
      </c>
      <c r="L31" s="204">
        <v>0</v>
      </c>
      <c r="M31" s="204">
        <v>2.1728800000000001</v>
      </c>
      <c r="N31" s="204">
        <v>0.53456999999999999</v>
      </c>
      <c r="O31" s="204">
        <v>1.9250100000000001</v>
      </c>
      <c r="P31" s="204">
        <v>0</v>
      </c>
      <c r="Q31" s="204">
        <v>1.3764700000000001</v>
      </c>
      <c r="R31" s="204">
        <v>2.4302100000000002</v>
      </c>
      <c r="S31" s="204">
        <v>2.3936999999999999</v>
      </c>
      <c r="T31" s="204">
        <v>1.4400200000000001</v>
      </c>
      <c r="U31" s="204">
        <v>5.3037099999999997</v>
      </c>
      <c r="V31" s="204">
        <v>0.9224699999999999</v>
      </c>
      <c r="W31" s="204">
        <v>1.7899799999999999</v>
      </c>
      <c r="X31" s="204">
        <v>2.8366499999999997</v>
      </c>
      <c r="Y31" s="204">
        <v>1.0944199999999999</v>
      </c>
      <c r="Z31" s="204">
        <v>2.3790700000000005</v>
      </c>
      <c r="AB31" s="43">
        <f t="shared" si="1"/>
        <v>0.157312807007294</v>
      </c>
    </row>
    <row r="32" spans="1:28" s="45" customFormat="1" ht="15" customHeight="1">
      <c r="A32" s="81" t="s">
        <v>262</v>
      </c>
      <c r="B32" s="91" t="s">
        <v>263</v>
      </c>
      <c r="C32" s="34" t="s">
        <v>43</v>
      </c>
      <c r="D32" s="195">
        <v>0</v>
      </c>
      <c r="E32" s="195">
        <v>48.9</v>
      </c>
      <c r="F32" s="195">
        <v>48.9</v>
      </c>
      <c r="G32" s="195">
        <f t="shared" si="0"/>
        <v>0.21976441614122449</v>
      </c>
      <c r="H32" s="204">
        <v>0</v>
      </c>
      <c r="I32" s="204">
        <v>11.6</v>
      </c>
      <c r="J32" s="204">
        <v>0</v>
      </c>
      <c r="K32" s="204">
        <v>37.299999999999997</v>
      </c>
      <c r="L32" s="204"/>
      <c r="M32" s="204">
        <v>0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4">
        <v>0</v>
      </c>
      <c r="W32" s="204">
        <v>0</v>
      </c>
      <c r="X32" s="204">
        <v>0</v>
      </c>
      <c r="Y32" s="204">
        <v>0</v>
      </c>
      <c r="Z32" s="204">
        <v>0</v>
      </c>
      <c r="AB32" s="43">
        <f t="shared" si="1"/>
        <v>0.21976441614122449</v>
      </c>
    </row>
    <row r="33" spans="1:28" s="45" customFormat="1" ht="15" customHeight="1">
      <c r="A33" s="81" t="s">
        <v>264</v>
      </c>
      <c r="B33" s="91" t="s">
        <v>161</v>
      </c>
      <c r="C33" s="34" t="s">
        <v>56</v>
      </c>
      <c r="D33" s="195">
        <v>10.911490000000002</v>
      </c>
      <c r="E33" s="195">
        <v>0</v>
      </c>
      <c r="F33" s="195">
        <v>10.911490000000002</v>
      </c>
      <c r="G33" s="195">
        <f t="shared" si="0"/>
        <v>4.9037980144801839E-2</v>
      </c>
      <c r="H33" s="204">
        <v>1.5891299999999999</v>
      </c>
      <c r="I33" s="204">
        <v>5.7207400000000002</v>
      </c>
      <c r="J33" s="204">
        <v>0.12914</v>
      </c>
      <c r="K33" s="204">
        <v>0.43129000000000001</v>
      </c>
      <c r="L33" s="204"/>
      <c r="M33" s="204">
        <v>0.1923</v>
      </c>
      <c r="N33" s="204">
        <v>1.06141</v>
      </c>
      <c r="O33" s="204">
        <v>0.12243</v>
      </c>
      <c r="P33" s="204">
        <v>0</v>
      </c>
      <c r="Q33" s="204">
        <v>0.13807</v>
      </c>
      <c r="R33" s="204">
        <v>0.19763</v>
      </c>
      <c r="S33" s="204">
        <v>0.10574</v>
      </c>
      <c r="T33" s="204">
        <v>0.20918</v>
      </c>
      <c r="U33" s="204">
        <v>0.30703999999999998</v>
      </c>
      <c r="V33" s="204">
        <v>0.11249000000000001</v>
      </c>
      <c r="W33" s="204">
        <v>8.7970000000000007E-2</v>
      </c>
      <c r="X33" s="204">
        <v>9.9080000000000001E-2</v>
      </c>
      <c r="Y33" s="204">
        <v>0.11784</v>
      </c>
      <c r="Z33" s="204">
        <v>0.29000999999999999</v>
      </c>
      <c r="AB33" s="43">
        <f t="shared" si="1"/>
        <v>4.9037980144801839E-2</v>
      </c>
    </row>
    <row r="34" spans="1:28" s="46" customFormat="1" ht="33.65" customHeight="1">
      <c r="A34" s="81" t="s">
        <v>265</v>
      </c>
      <c r="B34" s="80" t="s">
        <v>162</v>
      </c>
      <c r="C34" s="34" t="s">
        <v>57</v>
      </c>
      <c r="D34" s="195">
        <v>71.819390000000013</v>
      </c>
      <c r="E34" s="195">
        <v>0</v>
      </c>
      <c r="F34" s="195">
        <v>71.819390000000013</v>
      </c>
      <c r="G34" s="195">
        <f t="shared" si="0"/>
        <v>0.32276781822022288</v>
      </c>
      <c r="H34" s="204">
        <v>8.08019</v>
      </c>
      <c r="I34" s="204">
        <v>3.2958400000000001</v>
      </c>
      <c r="J34" s="204">
        <v>3.8571300000000002</v>
      </c>
      <c r="K34" s="204">
        <v>2.08799</v>
      </c>
      <c r="L34" s="204"/>
      <c r="M34" s="204">
        <v>3.7691500000000002</v>
      </c>
      <c r="N34" s="204">
        <v>1.0524899999999999</v>
      </c>
      <c r="O34" s="204">
        <v>2.1424799999999999</v>
      </c>
      <c r="P34" s="204">
        <v>0</v>
      </c>
      <c r="Q34" s="204">
        <v>4.8082600000000006</v>
      </c>
      <c r="R34" s="204">
        <v>6.9218900000000003</v>
      </c>
      <c r="S34" s="204">
        <v>9.1242000000000001</v>
      </c>
      <c r="T34" s="204">
        <v>1.1904999999999999</v>
      </c>
      <c r="U34" s="204">
        <v>2.4665900000000001</v>
      </c>
      <c r="V34" s="204">
        <v>1.37015</v>
      </c>
      <c r="W34" s="204">
        <v>1.8771100000000001</v>
      </c>
      <c r="X34" s="204">
        <v>8.8415900000000001</v>
      </c>
      <c r="Y34" s="204">
        <v>3.2793899999999998</v>
      </c>
      <c r="Z34" s="204">
        <v>7.6544399999999992</v>
      </c>
      <c r="AB34" s="43">
        <f t="shared" si="1"/>
        <v>0.32276781822022288</v>
      </c>
    </row>
    <row r="35" spans="1:28" s="45" customFormat="1" ht="15" customHeight="1">
      <c r="A35" s="81" t="s">
        <v>266</v>
      </c>
      <c r="B35" s="80" t="s">
        <v>267</v>
      </c>
      <c r="C35" s="34" t="s">
        <v>58</v>
      </c>
      <c r="D35" s="195">
        <v>100.33134000000001</v>
      </c>
      <c r="E35" s="195">
        <f>F35-D35</f>
        <v>-12.240000000000009</v>
      </c>
      <c r="F35" s="195">
        <f>SUM(H35:Z35)</f>
        <v>88.091340000000002</v>
      </c>
      <c r="G35" s="195">
        <f t="shared" si="0"/>
        <v>0.395896562417139</v>
      </c>
      <c r="H35" s="204">
        <v>4.4491499999999995</v>
      </c>
      <c r="I35" s="204">
        <v>5.3015799999999995</v>
      </c>
      <c r="J35" s="204">
        <v>2.08325</v>
      </c>
      <c r="K35" s="204">
        <v>2.4787300000000001</v>
      </c>
      <c r="L35" s="204"/>
      <c r="M35" s="204">
        <v>4.4391300000000005</v>
      </c>
      <c r="N35" s="204">
        <v>3.8374000000000001</v>
      </c>
      <c r="O35" s="204">
        <v>3.1920799999999998</v>
      </c>
      <c r="P35" s="204">
        <v>0</v>
      </c>
      <c r="Q35" s="204">
        <v>10.91535</v>
      </c>
      <c r="R35" s="204">
        <f>35.92859-12.24</f>
        <v>23.688589999999998</v>
      </c>
      <c r="S35" s="204">
        <v>9.7711000000000006</v>
      </c>
      <c r="T35" s="204">
        <v>1.98909</v>
      </c>
      <c r="U35" s="204">
        <v>1.42882</v>
      </c>
      <c r="V35" s="204">
        <v>0.68196999999999997</v>
      </c>
      <c r="W35" s="204">
        <v>1.44693</v>
      </c>
      <c r="X35" s="204">
        <v>5.10365</v>
      </c>
      <c r="Y35" s="204">
        <v>2.65042</v>
      </c>
      <c r="Z35" s="204">
        <v>4.6341000000000001</v>
      </c>
      <c r="AB35" s="43">
        <f t="shared" si="1"/>
        <v>0.395896562417139</v>
      </c>
    </row>
    <row r="36" spans="1:28" s="45" customFormat="1" ht="15" customHeight="1">
      <c r="A36" s="81" t="s">
        <v>268</v>
      </c>
      <c r="B36" s="80" t="s">
        <v>269</v>
      </c>
      <c r="C36" s="34" t="s">
        <v>42</v>
      </c>
      <c r="D36" s="195">
        <v>0</v>
      </c>
      <c r="E36" s="195">
        <v>3.5221300000000002</v>
      </c>
      <c r="F36" s="195">
        <v>3.5221300000000002</v>
      </c>
      <c r="G36" s="195">
        <f t="shared" si="0"/>
        <v>1.5829015194754419E-2</v>
      </c>
      <c r="H36" s="204">
        <v>0</v>
      </c>
      <c r="I36" s="204">
        <v>0</v>
      </c>
      <c r="J36" s="204">
        <v>0</v>
      </c>
      <c r="K36" s="204">
        <v>0</v>
      </c>
      <c r="L36" s="204"/>
      <c r="M36" s="204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4">
        <v>0</v>
      </c>
      <c r="W36" s="204">
        <v>0</v>
      </c>
      <c r="X36" s="204">
        <v>3.5221300000000002</v>
      </c>
      <c r="Y36" s="204">
        <v>0</v>
      </c>
      <c r="Z36" s="204">
        <v>0</v>
      </c>
      <c r="AB36" s="43">
        <f t="shared" si="1"/>
        <v>1.5829015194754419E-2</v>
      </c>
    </row>
    <row r="37" spans="1:28" s="45" customFormat="1" ht="15" customHeight="1">
      <c r="A37" s="81" t="s">
        <v>270</v>
      </c>
      <c r="B37" s="80" t="s">
        <v>271</v>
      </c>
      <c r="C37" s="34" t="s">
        <v>272</v>
      </c>
      <c r="D37" s="195"/>
      <c r="E37" s="195"/>
      <c r="F37" s="195"/>
      <c r="G37" s="195">
        <f t="shared" si="0"/>
        <v>0</v>
      </c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B37" s="43">
        <f t="shared" si="1"/>
        <v>0</v>
      </c>
    </row>
    <row r="38" spans="1:28" s="45" customFormat="1" ht="15" customHeight="1">
      <c r="A38" s="81" t="s">
        <v>273</v>
      </c>
      <c r="B38" s="80" t="s">
        <v>274</v>
      </c>
      <c r="C38" s="34" t="s">
        <v>275</v>
      </c>
      <c r="D38" s="195"/>
      <c r="E38" s="195"/>
      <c r="F38" s="195"/>
      <c r="G38" s="195">
        <f t="shared" si="0"/>
        <v>0</v>
      </c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B38" s="43">
        <f t="shared" si="1"/>
        <v>0</v>
      </c>
    </row>
    <row r="39" spans="1:28" s="45" customFormat="1" ht="15" customHeight="1">
      <c r="A39" s="81" t="s">
        <v>276</v>
      </c>
      <c r="B39" s="80" t="s">
        <v>144</v>
      </c>
      <c r="C39" s="34" t="s">
        <v>145</v>
      </c>
      <c r="D39" s="195">
        <v>0</v>
      </c>
      <c r="E39" s="195">
        <v>0</v>
      </c>
      <c r="F39" s="195">
        <v>0</v>
      </c>
      <c r="G39" s="195">
        <f t="shared" si="0"/>
        <v>0</v>
      </c>
      <c r="H39" s="204">
        <v>0</v>
      </c>
      <c r="I39" s="204">
        <v>0</v>
      </c>
      <c r="J39" s="204">
        <v>0</v>
      </c>
      <c r="K39" s="204">
        <v>0</v>
      </c>
      <c r="L39" s="204"/>
      <c r="M39" s="204">
        <v>0</v>
      </c>
      <c r="N39" s="204">
        <v>0</v>
      </c>
      <c r="O39" s="204">
        <v>0</v>
      </c>
      <c r="P39" s="204">
        <v>0</v>
      </c>
      <c r="Q39" s="204">
        <v>0</v>
      </c>
      <c r="R39" s="204">
        <v>0</v>
      </c>
      <c r="S39" s="204">
        <v>0</v>
      </c>
      <c r="T39" s="204">
        <v>0</v>
      </c>
      <c r="U39" s="204">
        <v>0</v>
      </c>
      <c r="V39" s="204">
        <v>0</v>
      </c>
      <c r="W39" s="204">
        <v>0</v>
      </c>
      <c r="X39" s="204">
        <v>0</v>
      </c>
      <c r="Y39" s="204">
        <v>0</v>
      </c>
      <c r="Z39" s="204">
        <v>0</v>
      </c>
      <c r="AB39" s="43">
        <f t="shared" si="1"/>
        <v>0</v>
      </c>
    </row>
    <row r="40" spans="1:28" s="45" customFormat="1" ht="15" customHeight="1">
      <c r="A40" s="81" t="s">
        <v>277</v>
      </c>
      <c r="B40" s="80" t="s">
        <v>278</v>
      </c>
      <c r="C40" s="34" t="s">
        <v>279</v>
      </c>
      <c r="D40" s="195">
        <v>1.2706500000000001</v>
      </c>
      <c r="E40" s="195"/>
      <c r="F40" s="198">
        <v>1.2706500000000001</v>
      </c>
      <c r="G40" s="198">
        <f t="shared" si="0"/>
        <v>5.7105041997923701E-3</v>
      </c>
      <c r="H40" s="36">
        <v>0.94064999999999999</v>
      </c>
      <c r="I40" s="36">
        <v>0</v>
      </c>
      <c r="J40" s="36">
        <v>0.03</v>
      </c>
      <c r="K40" s="36">
        <v>0</v>
      </c>
      <c r="L40" s="36"/>
      <c r="M40" s="61">
        <v>0</v>
      </c>
      <c r="N40" s="60">
        <v>0</v>
      </c>
      <c r="O40" s="60">
        <v>0</v>
      </c>
      <c r="P40" s="60"/>
      <c r="Q40" s="60">
        <v>0.3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203">
        <v>0</v>
      </c>
      <c r="AB40" s="43">
        <f t="shared" si="1"/>
        <v>5.7105041997923701E-3</v>
      </c>
    </row>
    <row r="41" spans="1:28" s="45" customFormat="1" ht="15" customHeight="1">
      <c r="A41" s="81" t="s">
        <v>68</v>
      </c>
      <c r="B41" s="80" t="s">
        <v>280</v>
      </c>
      <c r="C41" s="34" t="s">
        <v>281</v>
      </c>
      <c r="D41" s="195">
        <v>1087.8984</v>
      </c>
      <c r="E41" s="195"/>
      <c r="F41" s="195">
        <v>1165.7184000000002</v>
      </c>
      <c r="G41" s="195">
        <f t="shared" si="0"/>
        <v>5.2389248172000498</v>
      </c>
      <c r="H41" s="204">
        <v>20.40475</v>
      </c>
      <c r="I41" s="204">
        <v>148.82769000000002</v>
      </c>
      <c r="J41" s="204">
        <v>96.760429999999999</v>
      </c>
      <c r="K41" s="204">
        <v>250.61234000000002</v>
      </c>
      <c r="L41" s="204">
        <v>0</v>
      </c>
      <c r="M41" s="204">
        <v>37.57</v>
      </c>
      <c r="N41" s="204">
        <v>47.602189999999993</v>
      </c>
      <c r="O41" s="204">
        <v>31.976839999999996</v>
      </c>
      <c r="P41" s="204">
        <v>0</v>
      </c>
      <c r="Q41" s="204">
        <v>39.229999999999997</v>
      </c>
      <c r="R41" s="204">
        <v>53.698420000000006</v>
      </c>
      <c r="S41" s="204">
        <v>131.51728999999997</v>
      </c>
      <c r="T41" s="204">
        <v>19.934919999999998</v>
      </c>
      <c r="U41" s="204">
        <v>44.691270000000003</v>
      </c>
      <c r="V41" s="204">
        <v>143.97000000000003</v>
      </c>
      <c r="W41" s="204">
        <v>31.35229</v>
      </c>
      <c r="X41" s="204">
        <v>12.639770000000002</v>
      </c>
      <c r="Y41" s="204">
        <v>22.211919999999999</v>
      </c>
      <c r="Z41" s="204">
        <v>32.715229999999998</v>
      </c>
      <c r="AB41" s="43">
        <f t="shared" si="1"/>
        <v>5.2389248172000498</v>
      </c>
    </row>
    <row r="42" spans="1:28" s="45" customFormat="1" ht="15" customHeight="1">
      <c r="A42" s="81" t="s">
        <v>282</v>
      </c>
      <c r="B42" s="80" t="s">
        <v>142</v>
      </c>
      <c r="C42" s="34" t="s">
        <v>143</v>
      </c>
      <c r="D42" s="195">
        <v>300.00214000000005</v>
      </c>
      <c r="E42" s="195">
        <v>0</v>
      </c>
      <c r="F42" s="195">
        <v>300.00214000000005</v>
      </c>
      <c r="G42" s="195">
        <f t="shared" si="0"/>
        <v>1.3482575692887098</v>
      </c>
      <c r="H42" s="204">
        <v>0</v>
      </c>
      <c r="I42" s="204">
        <v>66.662000000000006</v>
      </c>
      <c r="J42" s="204">
        <v>0</v>
      </c>
      <c r="K42" s="204">
        <v>233.34014000000002</v>
      </c>
      <c r="L42" s="204"/>
      <c r="M42" s="204">
        <v>0</v>
      </c>
      <c r="N42" s="204">
        <v>0</v>
      </c>
      <c r="O42" s="204">
        <v>0</v>
      </c>
      <c r="P42" s="204">
        <v>0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204">
        <v>0</v>
      </c>
      <c r="W42" s="204">
        <v>0</v>
      </c>
      <c r="X42" s="204">
        <v>0</v>
      </c>
      <c r="Y42" s="204">
        <v>0</v>
      </c>
      <c r="Z42" s="204">
        <v>0</v>
      </c>
      <c r="AB42" s="43">
        <f t="shared" si="1"/>
        <v>1.3482575692887098</v>
      </c>
    </row>
    <row r="43" spans="1:28" s="45" customFormat="1" ht="15" customHeight="1">
      <c r="A43" s="81" t="s">
        <v>283</v>
      </c>
      <c r="B43" s="80" t="s">
        <v>119</v>
      </c>
      <c r="C43" s="34" t="s">
        <v>75</v>
      </c>
      <c r="D43" s="195">
        <v>63.1</v>
      </c>
      <c r="E43" s="195">
        <v>0</v>
      </c>
      <c r="F43" s="195">
        <v>63.099999999999994</v>
      </c>
      <c r="G43" s="195">
        <f t="shared" si="0"/>
        <v>0.28358148585912607</v>
      </c>
      <c r="H43" s="204">
        <v>0</v>
      </c>
      <c r="I43" s="204">
        <v>0</v>
      </c>
      <c r="J43" s="204">
        <v>0</v>
      </c>
      <c r="K43" s="204">
        <v>0</v>
      </c>
      <c r="L43" s="204"/>
      <c r="M43" s="204">
        <v>0</v>
      </c>
      <c r="N43" s="204">
        <v>0</v>
      </c>
      <c r="O43" s="204">
        <v>23.099999999999998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25</v>
      </c>
      <c r="V43" s="204">
        <v>0</v>
      </c>
      <c r="W43" s="204">
        <v>15</v>
      </c>
      <c r="X43" s="204">
        <v>0</v>
      </c>
      <c r="Y43" s="204">
        <v>0</v>
      </c>
      <c r="Z43" s="204">
        <v>0</v>
      </c>
      <c r="AB43" s="43">
        <f t="shared" si="1"/>
        <v>0.28358148585912607</v>
      </c>
    </row>
    <row r="44" spans="1:28" s="156" customFormat="1" ht="15" customHeight="1">
      <c r="A44" s="81" t="s">
        <v>284</v>
      </c>
      <c r="B44" s="91" t="s">
        <v>285</v>
      </c>
      <c r="C44" s="34" t="s">
        <v>286</v>
      </c>
      <c r="D44" s="195"/>
      <c r="E44" s="195"/>
      <c r="F44" s="195"/>
      <c r="G44" s="195">
        <f t="shared" si="0"/>
        <v>0</v>
      </c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B44" s="157">
        <f t="shared" si="1"/>
        <v>0</v>
      </c>
    </row>
    <row r="45" spans="1:28" s="45" customFormat="1" ht="15" customHeight="1">
      <c r="A45" s="81" t="s">
        <v>287</v>
      </c>
      <c r="B45" s="80" t="s">
        <v>120</v>
      </c>
      <c r="C45" s="34" t="s">
        <v>71</v>
      </c>
      <c r="D45" s="195">
        <v>606.87090000000012</v>
      </c>
      <c r="E45" s="195">
        <v>0</v>
      </c>
      <c r="F45" s="195">
        <v>606.87090000000012</v>
      </c>
      <c r="G45" s="195">
        <f t="shared" si="0"/>
        <v>2.7273748264130768</v>
      </c>
      <c r="H45" s="204">
        <v>19.760000000000002</v>
      </c>
      <c r="I45" s="204">
        <v>43.002010000000006</v>
      </c>
      <c r="J45" s="204">
        <v>32.291040000000002</v>
      </c>
      <c r="K45" s="204">
        <v>17.272199999999998</v>
      </c>
      <c r="L45" s="204"/>
      <c r="M45" s="204">
        <v>17.78</v>
      </c>
      <c r="N45" s="204">
        <v>30.828789999999998</v>
      </c>
      <c r="O45" s="204">
        <v>8.8768399999999996</v>
      </c>
      <c r="P45" s="204">
        <v>0</v>
      </c>
      <c r="Q45" s="204">
        <v>37.369999999999997</v>
      </c>
      <c r="R45" s="204">
        <v>30.666400000000003</v>
      </c>
      <c r="S45" s="204">
        <v>131.40888999999999</v>
      </c>
      <c r="T45" s="204">
        <v>19.734919999999999</v>
      </c>
      <c r="U45" s="204">
        <v>12.09</v>
      </c>
      <c r="V45" s="204">
        <v>138.86000000000001</v>
      </c>
      <c r="W45" s="204">
        <v>15.40535</v>
      </c>
      <c r="X45" s="204">
        <v>11.729770000000002</v>
      </c>
      <c r="Y45" s="204">
        <v>16.072749999999999</v>
      </c>
      <c r="Z45" s="204">
        <v>23.72194</v>
      </c>
      <c r="AB45" s="43">
        <f t="shared" si="1"/>
        <v>2.7273748264130768</v>
      </c>
    </row>
    <row r="46" spans="1:28" s="45" customFormat="1" ht="15" customHeight="1">
      <c r="A46" s="81" t="s">
        <v>288</v>
      </c>
      <c r="B46" s="80" t="s">
        <v>121</v>
      </c>
      <c r="C46" s="34" t="s">
        <v>23</v>
      </c>
      <c r="D46" s="195">
        <v>115.54691</v>
      </c>
      <c r="E46" s="195">
        <v>0</v>
      </c>
      <c r="F46" s="195">
        <v>115.54691000000001</v>
      </c>
      <c r="G46" s="195">
        <f t="shared" si="0"/>
        <v>0.51928628247592268</v>
      </c>
      <c r="H46" s="204">
        <v>0.64475000000000005</v>
      </c>
      <c r="I46" s="204">
        <v>39.163679999999999</v>
      </c>
      <c r="J46" s="204">
        <v>4.7026900000000005</v>
      </c>
      <c r="K46" s="204">
        <v>0</v>
      </c>
      <c r="L46" s="204"/>
      <c r="M46" s="204">
        <v>12.790000000000001</v>
      </c>
      <c r="N46" s="204">
        <v>16.773399999999999</v>
      </c>
      <c r="O46" s="204">
        <v>0</v>
      </c>
      <c r="P46" s="204">
        <v>0</v>
      </c>
      <c r="Q46" s="204">
        <v>1.8599999999999999</v>
      </c>
      <c r="R46" s="204">
        <v>12.09362</v>
      </c>
      <c r="S46" s="204">
        <v>0.1084</v>
      </c>
      <c r="T46" s="204">
        <v>0.2</v>
      </c>
      <c r="U46" s="204">
        <v>7.6012699999999995</v>
      </c>
      <c r="V46" s="204">
        <v>5.1100000000000003</v>
      </c>
      <c r="W46" s="204">
        <v>0.94694</v>
      </c>
      <c r="X46" s="204">
        <v>0.91</v>
      </c>
      <c r="Y46" s="204">
        <v>6.0273199999999996</v>
      </c>
      <c r="Z46" s="204">
        <v>6.6148400000000001</v>
      </c>
      <c r="AB46" s="43">
        <f t="shared" si="1"/>
        <v>0.51928628247592268</v>
      </c>
    </row>
    <row r="47" spans="1:28" s="45" customFormat="1" ht="15" customHeight="1">
      <c r="A47" s="97" t="s">
        <v>289</v>
      </c>
      <c r="B47" s="107" t="s">
        <v>122</v>
      </c>
      <c r="C47" s="34" t="s">
        <v>59</v>
      </c>
      <c r="D47" s="195">
        <v>2.37845</v>
      </c>
      <c r="E47" s="195">
        <v>77.819999999999993</v>
      </c>
      <c r="F47" s="195">
        <v>80.198449999999994</v>
      </c>
      <c r="G47" s="195">
        <f t="shared" si="0"/>
        <v>0.36042465316321437</v>
      </c>
      <c r="H47" s="204">
        <v>0</v>
      </c>
      <c r="I47" s="204">
        <v>0</v>
      </c>
      <c r="J47" s="204">
        <v>59.7667</v>
      </c>
      <c r="K47" s="204">
        <v>0</v>
      </c>
      <c r="L47" s="204"/>
      <c r="M47" s="204">
        <v>7</v>
      </c>
      <c r="N47" s="204">
        <v>0</v>
      </c>
      <c r="O47" s="204">
        <v>0</v>
      </c>
      <c r="P47" s="204">
        <v>0</v>
      </c>
      <c r="Q47" s="204">
        <v>0</v>
      </c>
      <c r="R47" s="204">
        <v>10.9384</v>
      </c>
      <c r="S47" s="204">
        <v>0</v>
      </c>
      <c r="T47" s="204">
        <v>0</v>
      </c>
      <c r="U47" s="204">
        <v>0</v>
      </c>
      <c r="V47" s="204">
        <v>0</v>
      </c>
      <c r="W47" s="204">
        <v>0</v>
      </c>
      <c r="X47" s="204">
        <v>0</v>
      </c>
      <c r="Y47" s="204">
        <v>0.11185</v>
      </c>
      <c r="Z47" s="204">
        <v>2.37845</v>
      </c>
      <c r="AB47" s="43">
        <f t="shared" si="1"/>
        <v>0.36042465316321437</v>
      </c>
    </row>
    <row r="48" spans="1:28" s="45" customFormat="1" ht="15" customHeight="1">
      <c r="A48" s="97" t="s">
        <v>69</v>
      </c>
      <c r="B48" s="107" t="s">
        <v>290</v>
      </c>
      <c r="C48" s="34" t="s">
        <v>291</v>
      </c>
      <c r="D48" s="195">
        <v>2254.8780499999998</v>
      </c>
      <c r="E48" s="194"/>
      <c r="F48" s="195">
        <v>2445.3640300000002</v>
      </c>
      <c r="G48" s="195">
        <f t="shared" si="0"/>
        <v>10.989856816067521</v>
      </c>
      <c r="H48" s="204">
        <v>103.63416000000001</v>
      </c>
      <c r="I48" s="204">
        <v>201.04580000000004</v>
      </c>
      <c r="J48" s="204">
        <v>109.98454999999998</v>
      </c>
      <c r="K48" s="204">
        <v>190.29515000000001</v>
      </c>
      <c r="L48" s="204">
        <v>0</v>
      </c>
      <c r="M48" s="204">
        <v>192.45339000000001</v>
      </c>
      <c r="N48" s="204">
        <v>94.103239999999985</v>
      </c>
      <c r="O48" s="204">
        <v>89.676239999999993</v>
      </c>
      <c r="P48" s="204">
        <v>0</v>
      </c>
      <c r="Q48" s="204">
        <v>116.15904000000002</v>
      </c>
      <c r="R48" s="204">
        <v>158.12509</v>
      </c>
      <c r="S48" s="204">
        <v>140.31666000000001</v>
      </c>
      <c r="T48" s="204">
        <v>102.06681999999998</v>
      </c>
      <c r="U48" s="204">
        <v>123.77354999999999</v>
      </c>
      <c r="V48" s="204">
        <v>208.87385999999998</v>
      </c>
      <c r="W48" s="204">
        <v>95.004029999999986</v>
      </c>
      <c r="X48" s="204">
        <v>244.89873000000003</v>
      </c>
      <c r="Y48" s="204">
        <v>73.176740000000009</v>
      </c>
      <c r="Z48" s="204">
        <v>201.77204000000003</v>
      </c>
      <c r="AB48" s="43">
        <f t="shared" si="1"/>
        <v>10.989856816067521</v>
      </c>
    </row>
    <row r="49" spans="1:28" s="45" customFormat="1" ht="15" customHeight="1">
      <c r="A49" s="97" t="s">
        <v>292</v>
      </c>
      <c r="B49" s="107" t="s">
        <v>293</v>
      </c>
      <c r="C49" s="34" t="s">
        <v>60</v>
      </c>
      <c r="D49" s="195">
        <v>1809.8930199999998</v>
      </c>
      <c r="E49" s="195">
        <v>0</v>
      </c>
      <c r="F49" s="195">
        <v>1809.8930199999998</v>
      </c>
      <c r="G49" s="195">
        <f t="shared" si="0"/>
        <v>8.133948523893201</v>
      </c>
      <c r="H49" s="204">
        <v>77.596879999999999</v>
      </c>
      <c r="I49" s="204">
        <v>162.41891000000001</v>
      </c>
      <c r="J49" s="204">
        <v>82.187160000000006</v>
      </c>
      <c r="K49" s="204">
        <v>136.36600999999999</v>
      </c>
      <c r="L49" s="204"/>
      <c r="M49" s="204">
        <v>132.11795000000001</v>
      </c>
      <c r="N49" s="204">
        <v>76.825140000000005</v>
      </c>
      <c r="O49" s="204">
        <v>73.450069999999997</v>
      </c>
      <c r="P49" s="204">
        <v>0</v>
      </c>
      <c r="Q49" s="204">
        <v>89.04025</v>
      </c>
      <c r="R49" s="204">
        <v>131.5136</v>
      </c>
      <c r="S49" s="204">
        <v>126.75857999999999</v>
      </c>
      <c r="T49" s="204">
        <v>76.414019999999994</v>
      </c>
      <c r="U49" s="204">
        <v>108.90203</v>
      </c>
      <c r="V49" s="204">
        <v>126.74033999999999</v>
      </c>
      <c r="W49" s="204">
        <v>68.730639999999994</v>
      </c>
      <c r="X49" s="204">
        <v>120.0573</v>
      </c>
      <c r="Y49" s="204">
        <v>62.23124</v>
      </c>
      <c r="Z49" s="204">
        <v>158.5429</v>
      </c>
      <c r="AB49" s="43">
        <f t="shared" si="1"/>
        <v>8.133948523893201</v>
      </c>
    </row>
    <row r="50" spans="1:28" s="45" customFormat="1" ht="15" customHeight="1">
      <c r="A50" s="97" t="s">
        <v>294</v>
      </c>
      <c r="B50" s="107" t="s">
        <v>295</v>
      </c>
      <c r="C50" s="34" t="s">
        <v>61</v>
      </c>
      <c r="D50" s="195">
        <v>398.02135999999996</v>
      </c>
      <c r="E50" s="195">
        <v>0</v>
      </c>
      <c r="F50" s="195">
        <v>398.02135999999996</v>
      </c>
      <c r="G50" s="195">
        <f t="shared" si="0"/>
        <v>1.7887716112911272</v>
      </c>
      <c r="H50" s="204">
        <v>10.73434</v>
      </c>
      <c r="I50" s="204">
        <v>28.031369999999999</v>
      </c>
      <c r="J50" s="204">
        <v>25.79494</v>
      </c>
      <c r="K50" s="204">
        <v>47.067480000000003</v>
      </c>
      <c r="L50" s="204"/>
      <c r="M50" s="204">
        <v>37.602270000000004</v>
      </c>
      <c r="N50" s="204">
        <v>12.79663</v>
      </c>
      <c r="O50" s="204">
        <v>15.44098</v>
      </c>
      <c r="P50" s="204">
        <v>0</v>
      </c>
      <c r="Q50" s="204">
        <v>24.175240000000002</v>
      </c>
      <c r="R50" s="204">
        <v>23.519120000000001</v>
      </c>
      <c r="S50" s="204">
        <v>7.7975300000000001</v>
      </c>
      <c r="T50" s="204">
        <v>14.313939999999999</v>
      </c>
      <c r="U50" s="204">
        <v>11.012589999999999</v>
      </c>
      <c r="V50" s="204">
        <v>48.148200000000003</v>
      </c>
      <c r="W50" s="204">
        <v>14.93122</v>
      </c>
      <c r="X50" s="204">
        <v>41.090529999999994</v>
      </c>
      <c r="Y50" s="204">
        <v>8.7005499999999998</v>
      </c>
      <c r="Z50" s="204">
        <v>26.864429999999999</v>
      </c>
      <c r="AB50" s="43">
        <f t="shared" si="1"/>
        <v>1.7887716112911272</v>
      </c>
    </row>
    <row r="51" spans="1:28" s="45" customFormat="1" ht="15" customHeight="1">
      <c r="A51" s="97" t="s">
        <v>296</v>
      </c>
      <c r="B51" s="107" t="s">
        <v>297</v>
      </c>
      <c r="C51" s="34" t="s">
        <v>298</v>
      </c>
      <c r="D51" s="195"/>
      <c r="E51" s="195"/>
      <c r="F51" s="195"/>
      <c r="G51" s="195">
        <f t="shared" si="0"/>
        <v>0</v>
      </c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B51" s="43">
        <f t="shared" si="1"/>
        <v>0</v>
      </c>
    </row>
    <row r="52" spans="1:28" s="45" customFormat="1" ht="15" customHeight="1">
      <c r="A52" s="97" t="s">
        <v>299</v>
      </c>
      <c r="B52" s="107" t="s">
        <v>300</v>
      </c>
      <c r="C52" s="34" t="s">
        <v>301</v>
      </c>
      <c r="D52" s="195"/>
      <c r="E52" s="195"/>
      <c r="F52" s="195"/>
      <c r="G52" s="195">
        <f t="shared" si="0"/>
        <v>0</v>
      </c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B52" s="43">
        <f t="shared" si="1"/>
        <v>0</v>
      </c>
    </row>
    <row r="53" spans="1:28" s="45" customFormat="1" ht="15" customHeight="1">
      <c r="A53" s="97" t="s">
        <v>302</v>
      </c>
      <c r="B53" s="107" t="s">
        <v>303</v>
      </c>
      <c r="C53" s="34" t="s">
        <v>304</v>
      </c>
      <c r="D53" s="195">
        <v>15.532179999999999</v>
      </c>
      <c r="E53" s="195"/>
      <c r="F53" s="195">
        <v>15.532179999999999</v>
      </c>
      <c r="G53" s="195">
        <f t="shared" si="0"/>
        <v>6.9804099572605388E-2</v>
      </c>
      <c r="H53" s="204">
        <v>6.6264200000000004</v>
      </c>
      <c r="I53" s="204">
        <v>0</v>
      </c>
      <c r="J53" s="204">
        <v>0</v>
      </c>
      <c r="K53" s="204">
        <v>5.7882800000000003</v>
      </c>
      <c r="L53" s="204"/>
      <c r="M53" s="204">
        <v>0</v>
      </c>
      <c r="N53" s="204">
        <v>1.24411</v>
      </c>
      <c r="O53" s="204">
        <v>0</v>
      </c>
      <c r="P53" s="204"/>
      <c r="Q53" s="204">
        <v>0.63887000000000005</v>
      </c>
      <c r="R53" s="204">
        <v>0</v>
      </c>
      <c r="S53" s="204">
        <v>0</v>
      </c>
      <c r="T53" s="204">
        <v>0.44634000000000001</v>
      </c>
      <c r="U53" s="204">
        <v>0</v>
      </c>
      <c r="V53" s="204">
        <v>0.77166999999999997</v>
      </c>
      <c r="W53" s="204">
        <v>0</v>
      </c>
      <c r="X53" s="204">
        <v>1.6490000000000001E-2</v>
      </c>
      <c r="Y53" s="204">
        <v>0</v>
      </c>
      <c r="Z53" s="204">
        <v>0</v>
      </c>
      <c r="AB53" s="43">
        <f t="shared" si="1"/>
        <v>6.9804099572605388E-2</v>
      </c>
    </row>
    <row r="54" spans="1:28" s="45" customFormat="1" ht="15" customHeight="1">
      <c r="A54" s="97" t="s">
        <v>305</v>
      </c>
      <c r="B54" s="107" t="s">
        <v>306</v>
      </c>
      <c r="C54" s="34" t="s">
        <v>46</v>
      </c>
      <c r="D54" s="195">
        <v>25.13062</v>
      </c>
      <c r="E54" s="195">
        <v>0</v>
      </c>
      <c r="F54" s="195">
        <v>25.13062</v>
      </c>
      <c r="G54" s="195">
        <f t="shared" si="0"/>
        <v>0.11294102314042902</v>
      </c>
      <c r="H54" s="204">
        <v>0.45124999999999998</v>
      </c>
      <c r="I54" s="204">
        <v>0.22281000000000001</v>
      </c>
      <c r="J54" s="204">
        <v>1.46</v>
      </c>
      <c r="K54" s="204">
        <v>0.34870000000000001</v>
      </c>
      <c r="L54" s="204"/>
      <c r="M54" s="204">
        <v>1.46</v>
      </c>
      <c r="N54" s="204">
        <v>2.46</v>
      </c>
      <c r="O54" s="204">
        <v>0.37896999999999997</v>
      </c>
      <c r="P54" s="204">
        <v>0</v>
      </c>
      <c r="Q54" s="204">
        <v>1.5184199999999999</v>
      </c>
      <c r="R54" s="204">
        <v>1.60738</v>
      </c>
      <c r="S54" s="204">
        <v>2.7503599999999997</v>
      </c>
      <c r="T54" s="204">
        <v>1.46</v>
      </c>
      <c r="U54" s="204">
        <v>1.46</v>
      </c>
      <c r="V54" s="204">
        <v>1.46</v>
      </c>
      <c r="W54" s="204">
        <v>1.5499499999999999</v>
      </c>
      <c r="X54" s="204">
        <v>1.46</v>
      </c>
      <c r="Y54" s="204">
        <v>1.46</v>
      </c>
      <c r="Z54" s="204">
        <v>3.6227800000000001</v>
      </c>
      <c r="AB54" s="43">
        <f t="shared" si="1"/>
        <v>0.11294102314042902</v>
      </c>
    </row>
    <row r="55" spans="1:28" s="45" customFormat="1" ht="15" customHeight="1">
      <c r="A55" s="81" t="s">
        <v>307</v>
      </c>
      <c r="B55" s="80" t="s">
        <v>308</v>
      </c>
      <c r="C55" s="34" t="s">
        <v>24</v>
      </c>
      <c r="D55" s="195">
        <v>4.3550599999999999</v>
      </c>
      <c r="E55" s="195">
        <v>6</v>
      </c>
      <c r="F55" s="195">
        <v>10.36</v>
      </c>
      <c r="G55" s="195">
        <f t="shared" si="0"/>
        <v>4.6559495935032426E-2</v>
      </c>
      <c r="H55" s="204">
        <v>3.7179999999999998E-2</v>
      </c>
      <c r="I55" s="204">
        <v>0.67964000000000002</v>
      </c>
      <c r="J55" s="204">
        <v>0.15095</v>
      </c>
      <c r="K55" s="204">
        <v>0.16075000000000003</v>
      </c>
      <c r="L55" s="204"/>
      <c r="M55" s="204">
        <v>0.23100999999999999</v>
      </c>
      <c r="N55" s="204">
        <v>0.43877999999999995</v>
      </c>
      <c r="O55" s="204">
        <v>7.3999999999999996E-2</v>
      </c>
      <c r="P55" s="204">
        <v>0</v>
      </c>
      <c r="Q55" s="204">
        <v>0.32245999999999997</v>
      </c>
      <c r="R55" s="204">
        <v>0.97137999999999991</v>
      </c>
      <c r="S55" s="204">
        <v>0.24267</v>
      </c>
      <c r="T55" s="204">
        <v>0.10761999999999999</v>
      </c>
      <c r="U55" s="204">
        <v>0.22</v>
      </c>
      <c r="V55" s="204">
        <v>8.9360000000000009E-2</v>
      </c>
      <c r="W55" s="204">
        <v>6.0376599999999998</v>
      </c>
      <c r="X55" s="204">
        <v>7.0000000000000007E-2</v>
      </c>
      <c r="Y55" s="204">
        <v>0.21176</v>
      </c>
      <c r="Z55" s="204">
        <v>0.30984</v>
      </c>
      <c r="AB55" s="43">
        <f t="shared" si="1"/>
        <v>4.6559495935032426E-2</v>
      </c>
    </row>
    <row r="56" spans="1:28" s="45" customFormat="1" ht="15" customHeight="1">
      <c r="A56" s="81" t="s">
        <v>309</v>
      </c>
      <c r="B56" s="80" t="s">
        <v>310</v>
      </c>
      <c r="C56" s="34" t="s">
        <v>25</v>
      </c>
      <c r="D56" s="195">
        <v>1.9458099999999998</v>
      </c>
      <c r="E56" s="195">
        <v>0</v>
      </c>
      <c r="F56" s="195">
        <v>1.9458099999999998</v>
      </c>
      <c r="G56" s="195">
        <f t="shared" si="0"/>
        <v>8.7447811568866253E-3</v>
      </c>
      <c r="H56" s="204">
        <v>0.1089</v>
      </c>
      <c r="I56" s="204">
        <v>5.3900000000000003E-2</v>
      </c>
      <c r="J56" s="204">
        <v>6.1499999999999999E-2</v>
      </c>
      <c r="K56" s="204">
        <v>0.1</v>
      </c>
      <c r="L56" s="204"/>
      <c r="M56" s="204">
        <v>0.12026000000000001</v>
      </c>
      <c r="N56" s="204">
        <v>0.10788</v>
      </c>
      <c r="O56" s="204">
        <v>9.1079999999999994E-2</v>
      </c>
      <c r="P56" s="204">
        <v>0</v>
      </c>
      <c r="Q56" s="204">
        <v>0.46379999999999993</v>
      </c>
      <c r="R56" s="204">
        <v>5.2099999999999994E-2</v>
      </c>
      <c r="S56" s="204">
        <v>0.14115</v>
      </c>
      <c r="T56" s="204">
        <v>6.0289999999999996E-2</v>
      </c>
      <c r="U56" s="204">
        <v>9.8930000000000004E-2</v>
      </c>
      <c r="V56" s="204">
        <v>0.12279999999999999</v>
      </c>
      <c r="W56" s="204">
        <v>0.06</v>
      </c>
      <c r="X56" s="204">
        <v>4.8660000000000002E-2</v>
      </c>
      <c r="Y56" s="204">
        <v>4.4729999999999999E-2</v>
      </c>
      <c r="Z56" s="204">
        <v>0.20983000000000002</v>
      </c>
      <c r="AB56" s="43">
        <f t="shared" si="1"/>
        <v>8.7447811568866253E-3</v>
      </c>
    </row>
    <row r="57" spans="1:28" s="45" customFormat="1" ht="15" customHeight="1">
      <c r="A57" s="81" t="s">
        <v>311</v>
      </c>
      <c r="B57" s="80" t="s">
        <v>312</v>
      </c>
      <c r="C57" s="34" t="s">
        <v>63</v>
      </c>
      <c r="D57" s="195">
        <v>0</v>
      </c>
      <c r="E57" s="195">
        <v>8.1848100000000024</v>
      </c>
      <c r="F57" s="195">
        <v>8.1848100000000024</v>
      </c>
      <c r="G57" s="195">
        <f t="shared" si="0"/>
        <v>3.6783844394209737E-2</v>
      </c>
      <c r="H57" s="204">
        <v>1.7791899999999998</v>
      </c>
      <c r="I57" s="204">
        <v>0.47509999999999997</v>
      </c>
      <c r="J57" s="204">
        <v>0</v>
      </c>
      <c r="K57" s="204">
        <v>0</v>
      </c>
      <c r="L57" s="204"/>
      <c r="M57" s="204">
        <v>0.92190000000000005</v>
      </c>
      <c r="N57" s="204">
        <v>0.23069999999999999</v>
      </c>
      <c r="O57" s="204">
        <v>0</v>
      </c>
      <c r="P57" s="204">
        <v>0</v>
      </c>
      <c r="Q57" s="204">
        <v>0</v>
      </c>
      <c r="R57" s="204">
        <v>0.46150999999999998</v>
      </c>
      <c r="S57" s="204">
        <v>0.77283000000000002</v>
      </c>
      <c r="T57" s="204">
        <v>0.29287999999999997</v>
      </c>
      <c r="U57" s="204">
        <v>0</v>
      </c>
      <c r="V57" s="204">
        <v>0.19125</v>
      </c>
      <c r="W57" s="204">
        <v>8.7709999999999996E-2</v>
      </c>
      <c r="X57" s="204">
        <v>0.77214000000000005</v>
      </c>
      <c r="Y57" s="204">
        <v>0.34788000000000002</v>
      </c>
      <c r="Z57" s="204">
        <v>1.8517200000000003</v>
      </c>
      <c r="AB57" s="43">
        <f t="shared" si="1"/>
        <v>3.6783844394209737E-2</v>
      </c>
    </row>
    <row r="58" spans="1:28" s="45" customFormat="1" ht="15" customHeight="1">
      <c r="A58" s="81" t="s">
        <v>313</v>
      </c>
      <c r="B58" s="80" t="s">
        <v>314</v>
      </c>
      <c r="C58" s="34" t="s">
        <v>62</v>
      </c>
      <c r="D58" s="195">
        <v>0</v>
      </c>
      <c r="E58" s="195">
        <v>176.29623000000001</v>
      </c>
      <c r="F58" s="195">
        <v>176.29623000000001</v>
      </c>
      <c r="G58" s="195">
        <f t="shared" si="0"/>
        <v>0.79230343668402914</v>
      </c>
      <c r="H58" s="204">
        <v>6.3</v>
      </c>
      <c r="I58" s="204">
        <v>9.1640700000000006</v>
      </c>
      <c r="J58" s="204">
        <v>0.32999999999999996</v>
      </c>
      <c r="K58" s="204">
        <v>0.46393000000000001</v>
      </c>
      <c r="L58" s="204"/>
      <c r="M58" s="204">
        <v>20</v>
      </c>
      <c r="N58" s="204">
        <v>0</v>
      </c>
      <c r="O58" s="204">
        <v>0.24113999999999999</v>
      </c>
      <c r="P58" s="204">
        <v>0</v>
      </c>
      <c r="Q58" s="204">
        <v>0</v>
      </c>
      <c r="R58" s="204">
        <v>0</v>
      </c>
      <c r="S58" s="204">
        <v>1.85354</v>
      </c>
      <c r="T58" s="204">
        <v>8.9717300000000009</v>
      </c>
      <c r="U58" s="204">
        <v>2.08</v>
      </c>
      <c r="V58" s="204">
        <v>31.350239999999999</v>
      </c>
      <c r="W58" s="204">
        <v>3.6068500000000001</v>
      </c>
      <c r="X58" s="204">
        <v>81.383610000000004</v>
      </c>
      <c r="Y58" s="204">
        <v>0.18057999999999999</v>
      </c>
      <c r="Z58" s="204">
        <v>10.37054</v>
      </c>
      <c r="AB58" s="43">
        <f t="shared" si="1"/>
        <v>0.79230343668402914</v>
      </c>
    </row>
    <row r="59" spans="1:28" s="45" customFormat="1" ht="15" customHeight="1">
      <c r="A59" s="81" t="s">
        <v>123</v>
      </c>
      <c r="B59" s="80" t="s">
        <v>315</v>
      </c>
      <c r="C59" s="34" t="s">
        <v>64</v>
      </c>
      <c r="D59" s="195">
        <v>128.24652</v>
      </c>
      <c r="E59" s="195">
        <v>0</v>
      </c>
      <c r="F59" s="195">
        <v>128.24652</v>
      </c>
      <c r="G59" s="195">
        <f t="shared" si="0"/>
        <v>0.5763603597125535</v>
      </c>
      <c r="H59" s="204">
        <v>7.5329999999999994E-2</v>
      </c>
      <c r="I59" s="204">
        <v>13.01708</v>
      </c>
      <c r="J59" s="204">
        <v>6.4444800000000004</v>
      </c>
      <c r="K59" s="204">
        <v>74.86</v>
      </c>
      <c r="L59" s="204"/>
      <c r="M59" s="204">
        <v>2.0175100000000001</v>
      </c>
      <c r="N59" s="204">
        <v>20.5</v>
      </c>
      <c r="O59" s="204">
        <v>0</v>
      </c>
      <c r="P59" s="204">
        <v>0</v>
      </c>
      <c r="Q59" s="204">
        <v>2.55735</v>
      </c>
      <c r="R59" s="204">
        <v>0.48000000000000004</v>
      </c>
      <c r="S59" s="204">
        <v>0</v>
      </c>
      <c r="T59" s="204">
        <v>0.76155000000000006</v>
      </c>
      <c r="U59" s="204">
        <v>4.0449599999999997</v>
      </c>
      <c r="V59" s="204">
        <v>0</v>
      </c>
      <c r="W59" s="204">
        <v>0.61155999999999999</v>
      </c>
      <c r="X59" s="204">
        <v>0</v>
      </c>
      <c r="Y59" s="204">
        <v>0.62</v>
      </c>
      <c r="Z59" s="204">
        <v>2.2566999999999999</v>
      </c>
      <c r="AB59" s="43">
        <f t="shared" si="1"/>
        <v>0.5763603597125535</v>
      </c>
    </row>
    <row r="60" spans="1:28" s="45" customFormat="1" ht="15" customHeight="1">
      <c r="A60" s="81" t="s">
        <v>124</v>
      </c>
      <c r="B60" s="80" t="s">
        <v>212</v>
      </c>
      <c r="C60" s="34" t="s">
        <v>65</v>
      </c>
      <c r="D60" s="195">
        <v>0</v>
      </c>
      <c r="E60" s="195">
        <v>47.781439999999996</v>
      </c>
      <c r="F60" s="195">
        <v>47.781439999999996</v>
      </c>
      <c r="G60" s="195">
        <f t="shared" si="0"/>
        <v>0.21473742871138957</v>
      </c>
      <c r="H60" s="204">
        <v>1.72576</v>
      </c>
      <c r="I60" s="204">
        <v>8.5358499999999999</v>
      </c>
      <c r="J60" s="204">
        <v>4.6957800000000001</v>
      </c>
      <c r="K60" s="204">
        <v>0.70233000000000012</v>
      </c>
      <c r="L60" s="204"/>
      <c r="M60" s="204">
        <v>2.91</v>
      </c>
      <c r="N60" s="204">
        <v>1.5219199999999999</v>
      </c>
      <c r="O60" s="204">
        <v>0.27531</v>
      </c>
      <c r="P60" s="204">
        <v>0</v>
      </c>
      <c r="Q60" s="204">
        <v>3.2</v>
      </c>
      <c r="R60" s="204">
        <v>10.28814</v>
      </c>
      <c r="S60" s="204">
        <v>0.9466</v>
      </c>
      <c r="T60" s="204">
        <v>2.2071000000000001</v>
      </c>
      <c r="U60" s="204">
        <v>0.72087999999999997</v>
      </c>
      <c r="V60" s="204">
        <v>0.71055999999999997</v>
      </c>
      <c r="W60" s="204">
        <v>1.25864</v>
      </c>
      <c r="X60" s="204">
        <v>2.8044399999999996</v>
      </c>
      <c r="Y60" s="204">
        <v>2.2138</v>
      </c>
      <c r="Z60" s="204">
        <v>3.06433</v>
      </c>
      <c r="AB60" s="43">
        <f t="shared" si="1"/>
        <v>0.21473742871138957</v>
      </c>
    </row>
    <row r="61" spans="1:28" s="45" customFormat="1" ht="15" customHeight="1">
      <c r="A61" s="81" t="s">
        <v>125</v>
      </c>
      <c r="B61" s="80" t="s">
        <v>316</v>
      </c>
      <c r="C61" s="34" t="s">
        <v>40</v>
      </c>
      <c r="D61" s="195">
        <v>470.36883999999998</v>
      </c>
      <c r="E61" s="195">
        <v>0</v>
      </c>
      <c r="F61" s="195">
        <v>470.36883999999998</v>
      </c>
      <c r="G61" s="195">
        <f t="shared" si="0"/>
        <v>2.1139127503808801</v>
      </c>
      <c r="H61" s="204">
        <v>32.011009999999999</v>
      </c>
      <c r="I61" s="204">
        <v>14.7957</v>
      </c>
      <c r="J61" s="204">
        <v>36.765060000000005</v>
      </c>
      <c r="K61" s="204">
        <v>24.262689999999999</v>
      </c>
      <c r="L61" s="204"/>
      <c r="M61" s="204">
        <v>23.057179999999999</v>
      </c>
      <c r="N61" s="204">
        <v>9.6731400000000001</v>
      </c>
      <c r="O61" s="204">
        <v>6.23522</v>
      </c>
      <c r="P61" s="204">
        <v>0</v>
      </c>
      <c r="Q61" s="204">
        <v>20.879059999999999</v>
      </c>
      <c r="R61" s="204">
        <v>34.439080000000004</v>
      </c>
      <c r="S61" s="204">
        <v>31.693649999999998</v>
      </c>
      <c r="T61" s="204">
        <v>40.791640000000001</v>
      </c>
      <c r="U61" s="204">
        <v>20.408360000000002</v>
      </c>
      <c r="V61" s="204">
        <v>15.200620000000001</v>
      </c>
      <c r="W61" s="204">
        <v>26.643920000000001</v>
      </c>
      <c r="X61" s="204">
        <v>58.250799999999998</v>
      </c>
      <c r="Y61" s="204">
        <v>30.634930000000001</v>
      </c>
      <c r="Z61" s="204">
        <v>44.626779999999997</v>
      </c>
      <c r="AB61" s="43">
        <f t="shared" si="1"/>
        <v>2.1139127503808801</v>
      </c>
    </row>
    <row r="62" spans="1:28" s="45" customFormat="1" ht="15" customHeight="1">
      <c r="A62" s="81" t="s">
        <v>126</v>
      </c>
      <c r="B62" s="80" t="s">
        <v>70</v>
      </c>
      <c r="C62" s="34" t="s">
        <v>317</v>
      </c>
      <c r="D62" s="195"/>
      <c r="E62" s="195">
        <v>1614.0884599999999</v>
      </c>
      <c r="F62" s="195">
        <v>1614.0884599999999</v>
      </c>
      <c r="G62" s="195">
        <f t="shared" si="0"/>
        <v>7.253971533991578</v>
      </c>
      <c r="H62" s="204">
        <v>42.133430000000004</v>
      </c>
      <c r="I62" s="204">
        <v>95.389010000000013</v>
      </c>
      <c r="J62" s="204">
        <v>3.2471300000000003</v>
      </c>
      <c r="K62" s="204">
        <v>8.3629899999999999</v>
      </c>
      <c r="L62" s="204">
        <v>0</v>
      </c>
      <c r="M62" s="204">
        <v>199.8</v>
      </c>
      <c r="N62" s="204">
        <v>127.52670999999999</v>
      </c>
      <c r="O62" s="204">
        <v>22.495729999999998</v>
      </c>
      <c r="P62" s="204">
        <v>0</v>
      </c>
      <c r="Q62" s="204">
        <v>269.69</v>
      </c>
      <c r="R62" s="204">
        <v>209.88899000000001</v>
      </c>
      <c r="S62" s="204">
        <v>10.068339999999999</v>
      </c>
      <c r="T62" s="204">
        <v>0</v>
      </c>
      <c r="U62" s="204">
        <v>29.215889999999998</v>
      </c>
      <c r="V62" s="204">
        <v>302.85262</v>
      </c>
      <c r="W62" s="204">
        <v>26.39179</v>
      </c>
      <c r="X62" s="204">
        <v>104.3777</v>
      </c>
      <c r="Y62" s="204">
        <v>35.966070000000002</v>
      </c>
      <c r="Z62" s="204">
        <v>126.68205999999999</v>
      </c>
      <c r="AB62" s="43">
        <f t="shared" si="1"/>
        <v>7.253971533991578</v>
      </c>
    </row>
    <row r="63" spans="1:28" s="45" customFormat="1" ht="15" customHeight="1">
      <c r="A63" s="81" t="s">
        <v>318</v>
      </c>
      <c r="B63" s="80" t="s">
        <v>319</v>
      </c>
      <c r="C63" s="34" t="s">
        <v>67</v>
      </c>
      <c r="D63" s="195">
        <v>0</v>
      </c>
      <c r="E63" s="195">
        <v>381.16845000000001</v>
      </c>
      <c r="F63" s="195">
        <v>381.16845000000001</v>
      </c>
      <c r="G63" s="195">
        <f t="shared" si="0"/>
        <v>1.7130319399939782</v>
      </c>
      <c r="H63" s="204">
        <v>0.52</v>
      </c>
      <c r="I63" s="204">
        <v>9.9645200000000003</v>
      </c>
      <c r="J63" s="204">
        <v>1.2256400000000001</v>
      </c>
      <c r="K63" s="204">
        <v>8.3629899999999999</v>
      </c>
      <c r="L63" s="204"/>
      <c r="M63" s="204">
        <v>11.430000000000001</v>
      </c>
      <c r="N63" s="204">
        <v>7.4658499999999997</v>
      </c>
      <c r="O63" s="204">
        <v>5.0348300000000004</v>
      </c>
      <c r="P63" s="204">
        <v>0</v>
      </c>
      <c r="Q63" s="204">
        <v>13.38</v>
      </c>
      <c r="R63" s="204">
        <v>208.67427000000001</v>
      </c>
      <c r="S63" s="204">
        <v>5.8777100000000004</v>
      </c>
      <c r="T63" s="204">
        <v>0</v>
      </c>
      <c r="U63" s="204">
        <v>29.215889999999998</v>
      </c>
      <c r="V63" s="204">
        <v>34.854960000000005</v>
      </c>
      <c r="W63" s="204">
        <v>2.3673700000000002</v>
      </c>
      <c r="X63" s="204">
        <v>10.06265</v>
      </c>
      <c r="Y63" s="204">
        <v>6.8949999999999997E-2</v>
      </c>
      <c r="Z63" s="204">
        <v>32.662819999999996</v>
      </c>
      <c r="AB63" s="43">
        <f t="shared" si="1"/>
        <v>1.7130319399939782</v>
      </c>
    </row>
    <row r="64" spans="1:28" s="43" customFormat="1" ht="15" customHeight="1">
      <c r="A64" s="81" t="s">
        <v>320</v>
      </c>
      <c r="B64" s="80" t="s">
        <v>321</v>
      </c>
      <c r="C64" s="34" t="s">
        <v>66</v>
      </c>
      <c r="D64" s="195">
        <v>0</v>
      </c>
      <c r="E64" s="195">
        <v>1232.92001</v>
      </c>
      <c r="F64" s="195">
        <v>1232.92001</v>
      </c>
      <c r="G64" s="195">
        <f t="shared" si="0"/>
        <v>5.5409395939976003</v>
      </c>
      <c r="H64" s="204">
        <v>41.613430000000001</v>
      </c>
      <c r="I64" s="204">
        <v>85.424490000000006</v>
      </c>
      <c r="J64" s="204">
        <v>2.02149</v>
      </c>
      <c r="K64" s="204">
        <v>0</v>
      </c>
      <c r="L64" s="204"/>
      <c r="M64" s="204">
        <v>188.37</v>
      </c>
      <c r="N64" s="204">
        <v>120.06085999999999</v>
      </c>
      <c r="O64" s="204">
        <v>17.460899999999999</v>
      </c>
      <c r="P64" s="204">
        <v>0</v>
      </c>
      <c r="Q64" s="204">
        <v>256.31</v>
      </c>
      <c r="R64" s="204">
        <v>1.21472</v>
      </c>
      <c r="S64" s="204">
        <v>4.1906299999999996</v>
      </c>
      <c r="T64" s="204">
        <v>0</v>
      </c>
      <c r="U64" s="204">
        <v>0</v>
      </c>
      <c r="V64" s="204">
        <v>267.99766</v>
      </c>
      <c r="W64" s="204">
        <v>24.024419999999999</v>
      </c>
      <c r="X64" s="204">
        <v>94.315049999999999</v>
      </c>
      <c r="Y64" s="204">
        <v>35.897120000000001</v>
      </c>
      <c r="Z64" s="204">
        <v>94.019239999999996</v>
      </c>
      <c r="AB64" s="43">
        <f>F64/$F$9*100</f>
        <v>5.5409395939976003</v>
      </c>
    </row>
    <row r="65" spans="1:26" s="43" customFormat="1" ht="15.5">
      <c r="A65" s="81" t="s">
        <v>127</v>
      </c>
      <c r="B65" s="91" t="s">
        <v>137</v>
      </c>
      <c r="C65" s="34" t="s">
        <v>41</v>
      </c>
      <c r="D65" s="195">
        <v>0</v>
      </c>
      <c r="E65" s="195">
        <v>7.9564500000000002</v>
      </c>
      <c r="F65" s="195">
        <v>7.9564500000000002</v>
      </c>
      <c r="G65" s="195">
        <f t="shared" si="0"/>
        <v>3.5757558053309726E-2</v>
      </c>
      <c r="H65" s="204">
        <v>0</v>
      </c>
      <c r="I65" s="204">
        <v>0.34</v>
      </c>
      <c r="J65" s="204">
        <v>0</v>
      </c>
      <c r="K65" s="204">
        <v>0</v>
      </c>
      <c r="L65" s="204"/>
      <c r="M65" s="204">
        <v>0.57999999999999996</v>
      </c>
      <c r="N65" s="204">
        <v>0</v>
      </c>
      <c r="O65" s="204">
        <v>0</v>
      </c>
      <c r="P65" s="204">
        <v>0</v>
      </c>
      <c r="Q65" s="204">
        <v>7.0000000000000007E-2</v>
      </c>
      <c r="R65" s="204">
        <v>0</v>
      </c>
      <c r="S65" s="204">
        <v>0</v>
      </c>
      <c r="T65" s="204">
        <v>0</v>
      </c>
      <c r="U65" s="204">
        <v>0</v>
      </c>
      <c r="V65" s="204">
        <v>0</v>
      </c>
      <c r="W65" s="204">
        <v>0</v>
      </c>
      <c r="X65" s="204">
        <v>0</v>
      </c>
      <c r="Y65" s="204">
        <v>0</v>
      </c>
      <c r="Z65" s="204">
        <v>6.96645</v>
      </c>
    </row>
    <row r="66" spans="1:26" s="46" customFormat="1" ht="15">
      <c r="A66" s="93">
        <v>3</v>
      </c>
      <c r="B66" s="31" t="s">
        <v>322</v>
      </c>
      <c r="C66" s="37" t="s">
        <v>74</v>
      </c>
      <c r="D66" s="194">
        <v>313.70999999999998</v>
      </c>
      <c r="E66" s="194">
        <v>0</v>
      </c>
      <c r="F66" s="194">
        <v>313.71496999999999</v>
      </c>
      <c r="G66" s="194">
        <f t="shared" si="0"/>
        <v>1.4098852191577047</v>
      </c>
      <c r="H66" s="192">
        <v>7.3651099999999996</v>
      </c>
      <c r="I66" s="192">
        <v>8.1949599999999982</v>
      </c>
      <c r="J66" s="192">
        <v>13.51746</v>
      </c>
      <c r="K66" s="192">
        <v>23.756270000000001</v>
      </c>
      <c r="L66" s="192"/>
      <c r="M66" s="192">
        <v>8.6309600000000017</v>
      </c>
      <c r="N66" s="192">
        <v>18.089249999999996</v>
      </c>
      <c r="O66" s="192">
        <v>4.6898300000000006</v>
      </c>
      <c r="P66" s="192">
        <v>0</v>
      </c>
      <c r="Q66" s="192">
        <v>16.649999999999999</v>
      </c>
      <c r="R66" s="192">
        <v>17.466939999999994</v>
      </c>
      <c r="S66" s="192">
        <v>13.703569999999999</v>
      </c>
      <c r="T66" s="192">
        <v>13.17248</v>
      </c>
      <c r="U66" s="192">
        <v>2.6652999999999984</v>
      </c>
      <c r="V66" s="192">
        <v>10.164409999999975</v>
      </c>
      <c r="W66" s="192">
        <v>14.85591</v>
      </c>
      <c r="X66" s="192">
        <v>17.496200000000002</v>
      </c>
      <c r="Y66" s="192">
        <v>17.043240000000001</v>
      </c>
      <c r="Z66" s="192">
        <v>106.25308000000001</v>
      </c>
    </row>
    <row r="67" spans="1:26" s="46" customFormat="1" ht="15.5">
      <c r="A67" s="151"/>
      <c r="B67" s="35" t="s">
        <v>188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s="46" customFormat="1" ht="15.5">
      <c r="A68" s="122" t="s">
        <v>323</v>
      </c>
      <c r="B68" s="33" t="s">
        <v>324</v>
      </c>
      <c r="C68" s="34" t="s">
        <v>325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46" customFormat="1" ht="15.5">
      <c r="A69" s="122" t="s">
        <v>326</v>
      </c>
      <c r="B69" s="33" t="s">
        <v>327</v>
      </c>
      <c r="C69" s="34" t="s">
        <v>328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s="46" customFormat="1" ht="15.5">
      <c r="A70" s="122" t="s">
        <v>329</v>
      </c>
      <c r="B70" s="33" t="s">
        <v>330</v>
      </c>
      <c r="C70" s="34" t="s">
        <v>331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s="46" customFormat="1" ht="15.5">
      <c r="A71" s="122" t="s">
        <v>332</v>
      </c>
      <c r="B71" s="33" t="s">
        <v>333</v>
      </c>
      <c r="C71" s="34" t="s">
        <v>334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s="46" customFormat="1" ht="15.5">
      <c r="A72" s="93">
        <v>4</v>
      </c>
      <c r="B72" s="31" t="s">
        <v>335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>
      <c r="A73" s="160" t="s">
        <v>353</v>
      </c>
    </row>
  </sheetData>
  <mergeCells count="11">
    <mergeCell ref="A2:Z2"/>
    <mergeCell ref="A3:Z3"/>
    <mergeCell ref="H6:Z6"/>
    <mergeCell ref="C6:C7"/>
    <mergeCell ref="A6:A7"/>
    <mergeCell ref="B6:B7"/>
    <mergeCell ref="A4:N4"/>
    <mergeCell ref="F6:G6"/>
    <mergeCell ref="A5:Z5"/>
    <mergeCell ref="D6:D7"/>
    <mergeCell ref="E6:E7"/>
  </mergeCells>
  <phoneticPr fontId="97" type="noConversion"/>
  <printOptions horizontalCentered="1"/>
  <pageMargins left="0.5" right="0.196850393700787" top="0.511811023622047" bottom="0.35433070866141703" header="0" footer="0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73"/>
  <sheetViews>
    <sheetView showZeros="0" topLeftCell="A58" workbookViewId="0">
      <selection activeCell="D75" sqref="D75"/>
    </sheetView>
  </sheetViews>
  <sheetFormatPr defaultColWidth="9.1796875" defaultRowHeight="14"/>
  <cols>
    <col min="1" max="1" width="5.81640625" style="19" customWidth="1"/>
    <col min="2" max="2" width="41.453125" style="18" customWidth="1"/>
    <col min="3" max="3" width="7.7265625" style="19" customWidth="1"/>
    <col min="4" max="4" width="12.81640625" style="18" customWidth="1"/>
    <col min="5" max="7" width="9.26953125" style="18" customWidth="1"/>
    <col min="8" max="8" width="10.54296875" style="18" customWidth="1"/>
    <col min="9" max="9" width="3.1796875" style="18" hidden="1" customWidth="1"/>
    <col min="10" max="11" width="9.26953125" style="18" customWidth="1"/>
    <col min="12" max="12" width="8.26953125" style="18" customWidth="1"/>
    <col min="13" max="13" width="2" style="18" hidden="1" customWidth="1"/>
    <col min="14" max="23" width="9.26953125" style="18" customWidth="1"/>
    <col min="24" max="16384" width="9.1796875" style="18"/>
  </cols>
  <sheetData>
    <row r="1" spans="1:23" ht="18" customHeight="1">
      <c r="A1" s="251" t="s">
        <v>0</v>
      </c>
      <c r="B1" s="251"/>
      <c r="C1" s="25"/>
      <c r="D1" s="26"/>
      <c r="E1" s="26"/>
      <c r="F1" s="26"/>
      <c r="G1" s="26"/>
      <c r="H1" s="26"/>
      <c r="I1" s="26"/>
      <c r="J1" s="26"/>
    </row>
    <row r="2" spans="1:23" ht="15">
      <c r="A2" s="250" t="s">
        <v>225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</row>
    <row r="3" spans="1:23" ht="15">
      <c r="A3" s="250" t="s">
        <v>198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</row>
    <row r="4" spans="1:23" ht="11.25" customHeight="1">
      <c r="A4" s="53" t="s">
        <v>219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s="54" customFormat="1" ht="12.75" customHeight="1">
      <c r="A5" s="252" t="s">
        <v>14</v>
      </c>
      <c r="B5" s="242" t="s">
        <v>131</v>
      </c>
      <c r="C5" s="242" t="s">
        <v>29</v>
      </c>
      <c r="D5" s="253" t="s">
        <v>146</v>
      </c>
      <c r="E5" s="255" t="s">
        <v>220</v>
      </c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7"/>
    </row>
    <row r="6" spans="1:23" s="54" customFormat="1" ht="48.75" customHeight="1">
      <c r="A6" s="252"/>
      <c r="B6" s="242"/>
      <c r="C6" s="252"/>
      <c r="D6" s="254"/>
      <c r="E6" s="55" t="s">
        <v>171</v>
      </c>
      <c r="F6" s="55" t="s">
        <v>172</v>
      </c>
      <c r="G6" s="55" t="s">
        <v>173</v>
      </c>
      <c r="H6" s="55" t="s">
        <v>174</v>
      </c>
      <c r="I6" s="55"/>
      <c r="J6" s="55" t="s">
        <v>175</v>
      </c>
      <c r="K6" s="55" t="s">
        <v>176</v>
      </c>
      <c r="L6" s="55" t="s">
        <v>177</v>
      </c>
      <c r="M6" s="55"/>
      <c r="N6" s="55" t="s">
        <v>178</v>
      </c>
      <c r="O6" s="55" t="s">
        <v>179</v>
      </c>
      <c r="P6" s="55" t="s">
        <v>180</v>
      </c>
      <c r="Q6" s="55" t="s">
        <v>181</v>
      </c>
      <c r="R6" s="55" t="s">
        <v>182</v>
      </c>
      <c r="S6" s="55" t="s">
        <v>183</v>
      </c>
      <c r="T6" s="55" t="s">
        <v>184</v>
      </c>
      <c r="U6" s="55" t="s">
        <v>185</v>
      </c>
      <c r="V6" s="40" t="s">
        <v>186</v>
      </c>
      <c r="W6" s="40" t="s">
        <v>187</v>
      </c>
    </row>
    <row r="7" spans="1:23" s="54" customFormat="1" ht="12.75" customHeight="1">
      <c r="A7" s="56" t="s">
        <v>15</v>
      </c>
      <c r="B7" s="56" t="s">
        <v>16</v>
      </c>
      <c r="C7" s="56" t="s">
        <v>17</v>
      </c>
      <c r="D7" s="44" t="s">
        <v>195</v>
      </c>
      <c r="E7" s="57" t="s">
        <v>18</v>
      </c>
      <c r="F7" s="57" t="s">
        <v>19</v>
      </c>
      <c r="G7" s="57" t="s">
        <v>21</v>
      </c>
      <c r="H7" s="57" t="s">
        <v>20</v>
      </c>
      <c r="I7" s="57"/>
      <c r="J7" s="57" t="s">
        <v>199</v>
      </c>
      <c r="K7" s="57" t="s">
        <v>200</v>
      </c>
      <c r="L7" s="57" t="s">
        <v>201</v>
      </c>
      <c r="M7" s="57"/>
      <c r="N7" s="57" t="s">
        <v>203</v>
      </c>
      <c r="O7" s="57" t="s">
        <v>202</v>
      </c>
      <c r="P7" s="57" t="s">
        <v>204</v>
      </c>
      <c r="Q7" s="57" t="s">
        <v>205</v>
      </c>
      <c r="R7" s="57" t="s">
        <v>206</v>
      </c>
      <c r="S7" s="57" t="s">
        <v>207</v>
      </c>
      <c r="T7" s="57" t="s">
        <v>208</v>
      </c>
      <c r="U7" s="57" t="s">
        <v>209</v>
      </c>
      <c r="V7" s="58" t="s">
        <v>210</v>
      </c>
      <c r="W7" s="58" t="s">
        <v>211</v>
      </c>
    </row>
    <row r="8" spans="1:23" s="54" customFormat="1" ht="15" customHeight="1">
      <c r="A8" s="126" t="s">
        <v>338</v>
      </c>
      <c r="B8" s="127" t="s">
        <v>47</v>
      </c>
      <c r="C8" s="128" t="s">
        <v>48</v>
      </c>
      <c r="D8" s="129">
        <v>560.28</v>
      </c>
      <c r="E8" s="129">
        <v>0</v>
      </c>
      <c r="F8" s="129">
        <v>17</v>
      </c>
      <c r="G8" s="129">
        <v>40.599999999999994</v>
      </c>
      <c r="H8" s="129">
        <v>25</v>
      </c>
      <c r="I8" s="129">
        <v>0</v>
      </c>
      <c r="J8" s="129">
        <v>35.1</v>
      </c>
      <c r="K8" s="129">
        <v>25</v>
      </c>
      <c r="L8" s="129">
        <v>50</v>
      </c>
      <c r="M8" s="129">
        <v>0</v>
      </c>
      <c r="N8" s="129">
        <v>20</v>
      </c>
      <c r="O8" s="129">
        <v>33.14</v>
      </c>
      <c r="P8" s="129">
        <v>30</v>
      </c>
      <c r="Q8" s="129">
        <v>20</v>
      </c>
      <c r="R8" s="129">
        <v>18.23</v>
      </c>
      <c r="S8" s="129">
        <v>100</v>
      </c>
      <c r="T8" s="129">
        <v>10</v>
      </c>
      <c r="U8" s="129">
        <v>51.21</v>
      </c>
      <c r="V8" s="129">
        <v>15</v>
      </c>
      <c r="W8" s="129">
        <v>70</v>
      </c>
    </row>
    <row r="9" spans="1:23" s="41" customFormat="1" ht="15" customHeight="1">
      <c r="A9" s="136"/>
      <c r="B9" s="148" t="s">
        <v>188</v>
      </c>
      <c r="C9" s="138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 s="41" customFormat="1" ht="15" customHeight="1">
      <c r="A10" s="136" t="s">
        <v>2</v>
      </c>
      <c r="B10" s="137" t="s">
        <v>135</v>
      </c>
      <c r="C10" s="138" t="s">
        <v>30</v>
      </c>
      <c r="D10" s="139">
        <v>430</v>
      </c>
      <c r="E10" s="139">
        <v>0</v>
      </c>
      <c r="F10" s="139">
        <v>10</v>
      </c>
      <c r="G10" s="139">
        <v>20</v>
      </c>
      <c r="H10" s="139">
        <v>20</v>
      </c>
      <c r="I10" s="139">
        <v>0</v>
      </c>
      <c r="J10" s="139">
        <v>30</v>
      </c>
      <c r="K10" s="139">
        <v>20</v>
      </c>
      <c r="L10" s="139">
        <v>50</v>
      </c>
      <c r="M10" s="139">
        <v>0</v>
      </c>
      <c r="N10" s="139">
        <v>10</v>
      </c>
      <c r="O10" s="139">
        <v>20</v>
      </c>
      <c r="P10" s="139">
        <v>20</v>
      </c>
      <c r="Q10" s="139">
        <v>20</v>
      </c>
      <c r="R10" s="139">
        <v>10</v>
      </c>
      <c r="S10" s="139">
        <v>100</v>
      </c>
      <c r="T10" s="139">
        <v>10</v>
      </c>
      <c r="U10" s="139">
        <v>30</v>
      </c>
      <c r="V10" s="139">
        <v>10</v>
      </c>
      <c r="W10" s="139">
        <v>50</v>
      </c>
    </row>
    <row r="11" spans="1:23" s="41" customFormat="1" ht="15" customHeight="1">
      <c r="A11" s="131" t="s">
        <v>247</v>
      </c>
      <c r="B11" s="140" t="s">
        <v>248</v>
      </c>
      <c r="C11" s="133" t="s">
        <v>49</v>
      </c>
      <c r="D11" s="134">
        <v>430</v>
      </c>
      <c r="E11" s="134">
        <v>0</v>
      </c>
      <c r="F11" s="134">
        <v>10</v>
      </c>
      <c r="G11" s="134">
        <v>20</v>
      </c>
      <c r="H11" s="134">
        <v>20</v>
      </c>
      <c r="I11" s="134">
        <v>0</v>
      </c>
      <c r="J11" s="134">
        <v>30</v>
      </c>
      <c r="K11" s="134">
        <v>20</v>
      </c>
      <c r="L11" s="134">
        <v>50</v>
      </c>
      <c r="M11" s="134">
        <v>0</v>
      </c>
      <c r="N11" s="134">
        <v>10</v>
      </c>
      <c r="O11" s="134">
        <v>20</v>
      </c>
      <c r="P11" s="134">
        <v>20</v>
      </c>
      <c r="Q11" s="134">
        <v>20</v>
      </c>
      <c r="R11" s="134">
        <v>10</v>
      </c>
      <c r="S11" s="134">
        <v>100</v>
      </c>
      <c r="T11" s="134">
        <v>10</v>
      </c>
      <c r="U11" s="134">
        <v>30</v>
      </c>
      <c r="V11" s="134">
        <v>10</v>
      </c>
      <c r="W11" s="134">
        <v>50</v>
      </c>
    </row>
    <row r="12" spans="1:23" s="41" customFormat="1" ht="15" customHeight="1">
      <c r="A12" s="131" t="s">
        <v>249</v>
      </c>
      <c r="B12" s="141" t="s">
        <v>250</v>
      </c>
      <c r="C12" s="133" t="s">
        <v>169</v>
      </c>
      <c r="D12" s="134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34">
        <v>0</v>
      </c>
      <c r="W12" s="134">
        <v>0</v>
      </c>
    </row>
    <row r="13" spans="1:23" s="41" customFormat="1" ht="15" customHeight="1">
      <c r="A13" s="136" t="s">
        <v>3</v>
      </c>
      <c r="B13" s="142" t="s">
        <v>251</v>
      </c>
      <c r="C13" s="138" t="s">
        <v>31</v>
      </c>
      <c r="D13" s="139">
        <v>81.210000000000008</v>
      </c>
      <c r="E13" s="139">
        <v>0</v>
      </c>
      <c r="F13" s="139">
        <v>7</v>
      </c>
      <c r="G13" s="139">
        <v>10</v>
      </c>
      <c r="H13" s="139">
        <v>5</v>
      </c>
      <c r="I13" s="139">
        <v>0</v>
      </c>
      <c r="J13" s="139">
        <v>0</v>
      </c>
      <c r="K13" s="139">
        <v>5</v>
      </c>
      <c r="L13" s="139">
        <v>0</v>
      </c>
      <c r="M13" s="139">
        <v>0</v>
      </c>
      <c r="N13" s="139">
        <v>10</v>
      </c>
      <c r="O13" s="139">
        <v>10</v>
      </c>
      <c r="P13" s="139">
        <v>10</v>
      </c>
      <c r="Q13" s="139">
        <v>0</v>
      </c>
      <c r="R13" s="139">
        <v>0</v>
      </c>
      <c r="S13" s="139">
        <v>0</v>
      </c>
      <c r="T13" s="139">
        <v>0</v>
      </c>
      <c r="U13" s="139">
        <v>19.21</v>
      </c>
      <c r="V13" s="139">
        <v>5</v>
      </c>
      <c r="W13" s="139">
        <v>0</v>
      </c>
    </row>
    <row r="14" spans="1:23" s="41" customFormat="1" ht="15" customHeight="1">
      <c r="A14" s="136" t="s">
        <v>7</v>
      </c>
      <c r="B14" s="142" t="s">
        <v>50</v>
      </c>
      <c r="C14" s="138" t="s">
        <v>32</v>
      </c>
      <c r="D14" s="139">
        <v>3.3</v>
      </c>
      <c r="E14" s="139">
        <v>0</v>
      </c>
      <c r="F14" s="139">
        <v>0</v>
      </c>
      <c r="G14" s="139">
        <v>3.3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</row>
    <row r="15" spans="1:23" s="41" customFormat="1" ht="15" customHeight="1">
      <c r="A15" s="136" t="s">
        <v>8</v>
      </c>
      <c r="B15" s="137" t="s">
        <v>118</v>
      </c>
      <c r="C15" s="138" t="s">
        <v>35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</row>
    <row r="16" spans="1:23" s="41" customFormat="1" ht="15" customHeight="1">
      <c r="A16" s="136" t="s">
        <v>9</v>
      </c>
      <c r="B16" s="137" t="s">
        <v>117</v>
      </c>
      <c r="C16" s="138" t="s">
        <v>34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</row>
    <row r="17" spans="1:23" s="41" customFormat="1" ht="15" customHeight="1">
      <c r="A17" s="136" t="s">
        <v>73</v>
      </c>
      <c r="B17" s="137" t="s">
        <v>116</v>
      </c>
      <c r="C17" s="138" t="s">
        <v>33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</row>
    <row r="18" spans="1:23" s="41" customFormat="1" ht="29.5" customHeight="1">
      <c r="A18" s="131"/>
      <c r="B18" s="132" t="s">
        <v>163</v>
      </c>
      <c r="C18" s="133" t="s">
        <v>158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</row>
    <row r="19" spans="1:23" s="41" customFormat="1" ht="15" customHeight="1">
      <c r="A19" s="131"/>
      <c r="B19" s="143" t="s">
        <v>339</v>
      </c>
      <c r="C19" s="133" t="s">
        <v>340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</row>
    <row r="20" spans="1:23" s="41" customFormat="1" ht="15" customHeight="1">
      <c r="A20" s="131"/>
      <c r="B20" s="143" t="s">
        <v>341</v>
      </c>
      <c r="C20" s="133" t="s">
        <v>342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</row>
    <row r="21" spans="1:23" s="41" customFormat="1" ht="15" customHeight="1">
      <c r="A21" s="136" t="s">
        <v>114</v>
      </c>
      <c r="B21" s="142" t="s">
        <v>197</v>
      </c>
      <c r="C21" s="138" t="s">
        <v>36</v>
      </c>
      <c r="D21" s="139">
        <v>6.55</v>
      </c>
      <c r="E21" s="139">
        <v>0</v>
      </c>
      <c r="F21" s="139">
        <v>0</v>
      </c>
      <c r="G21" s="139">
        <v>4.3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0.25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2</v>
      </c>
      <c r="V21" s="139">
        <v>0</v>
      </c>
      <c r="W21" s="139">
        <v>0</v>
      </c>
    </row>
    <row r="22" spans="1:23" s="54" customFormat="1" ht="15" customHeight="1">
      <c r="A22" s="136" t="s">
        <v>115</v>
      </c>
      <c r="B22" s="142" t="s">
        <v>254</v>
      </c>
      <c r="C22" s="138" t="s">
        <v>255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spans="1:23" s="41" customFormat="1" ht="12" customHeight="1">
      <c r="A23" s="136" t="s">
        <v>159</v>
      </c>
      <c r="B23" s="142" t="s">
        <v>52</v>
      </c>
      <c r="C23" s="138" t="s">
        <v>37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</row>
    <row r="24" spans="1:23" s="41" customFormat="1" ht="15" customHeight="1">
      <c r="A24" s="136" t="s">
        <v>256</v>
      </c>
      <c r="B24" s="142" t="s">
        <v>53</v>
      </c>
      <c r="C24" s="138" t="s">
        <v>38</v>
      </c>
      <c r="D24" s="139">
        <v>39.22</v>
      </c>
      <c r="E24" s="139">
        <v>0</v>
      </c>
      <c r="F24" s="139">
        <v>0</v>
      </c>
      <c r="G24" s="139">
        <v>3</v>
      </c>
      <c r="H24" s="139">
        <v>0</v>
      </c>
      <c r="I24" s="139">
        <v>0</v>
      </c>
      <c r="J24" s="139">
        <v>5.0999999999999996</v>
      </c>
      <c r="K24" s="139">
        <v>0</v>
      </c>
      <c r="L24" s="139">
        <v>0</v>
      </c>
      <c r="M24" s="139">
        <v>0</v>
      </c>
      <c r="N24" s="139">
        <v>0</v>
      </c>
      <c r="O24" s="139">
        <v>2.89</v>
      </c>
      <c r="P24" s="139">
        <v>0</v>
      </c>
      <c r="Q24" s="139">
        <v>0</v>
      </c>
      <c r="R24" s="139">
        <v>8.23</v>
      </c>
      <c r="S24" s="139">
        <v>0</v>
      </c>
      <c r="T24" s="139">
        <v>0</v>
      </c>
      <c r="U24" s="139">
        <v>0</v>
      </c>
      <c r="V24" s="139">
        <v>0</v>
      </c>
      <c r="W24" s="139">
        <v>20</v>
      </c>
    </row>
    <row r="25" spans="1:23" s="41" customFormat="1" ht="15" customHeight="1">
      <c r="A25" s="126" t="s">
        <v>343</v>
      </c>
      <c r="B25" s="144" t="s">
        <v>54</v>
      </c>
      <c r="C25" s="128" t="s">
        <v>107</v>
      </c>
      <c r="D25" s="129">
        <v>144.5</v>
      </c>
      <c r="E25" s="129">
        <v>2.6799999999999997</v>
      </c>
      <c r="F25" s="129">
        <v>9.48</v>
      </c>
      <c r="G25" s="129">
        <v>17.730000000000004</v>
      </c>
      <c r="H25" s="129">
        <v>0.18</v>
      </c>
      <c r="I25" s="129">
        <v>0</v>
      </c>
      <c r="J25" s="129">
        <v>9.9700000000000006</v>
      </c>
      <c r="K25" s="129">
        <v>0.62</v>
      </c>
      <c r="L25" s="129">
        <v>8.5299999999999994</v>
      </c>
      <c r="M25" s="129">
        <v>0</v>
      </c>
      <c r="N25" s="129">
        <v>1.32</v>
      </c>
      <c r="O25" s="129">
        <v>0.02</v>
      </c>
      <c r="P25" s="129">
        <v>7</v>
      </c>
      <c r="Q25" s="129">
        <v>8.07</v>
      </c>
      <c r="R25" s="129">
        <v>0.11</v>
      </c>
      <c r="S25" s="129">
        <v>61.64</v>
      </c>
      <c r="T25" s="129">
        <v>0.46</v>
      </c>
      <c r="U25" s="129">
        <v>0.49</v>
      </c>
      <c r="V25" s="129">
        <v>0.09</v>
      </c>
      <c r="W25" s="129">
        <v>16.11</v>
      </c>
    </row>
    <row r="26" spans="1:23" s="41" customFormat="1" ht="15" customHeight="1">
      <c r="A26" s="136"/>
      <c r="B26" s="148" t="s">
        <v>188</v>
      </c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spans="1:23" s="41" customFormat="1" ht="15" customHeight="1">
      <c r="A27" s="136" t="s">
        <v>4</v>
      </c>
      <c r="B27" s="145" t="s">
        <v>129</v>
      </c>
      <c r="C27" s="138" t="s">
        <v>5</v>
      </c>
      <c r="D27" s="139">
        <v>11.620000000000001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0.39</v>
      </c>
      <c r="L27" s="139">
        <v>0</v>
      </c>
      <c r="M27" s="139">
        <v>0</v>
      </c>
      <c r="N27" s="139">
        <v>1.1200000000000001</v>
      </c>
      <c r="O27" s="139">
        <v>0</v>
      </c>
      <c r="P27" s="139">
        <v>0</v>
      </c>
      <c r="Q27" s="139">
        <v>0</v>
      </c>
      <c r="R27" s="139">
        <v>0.11</v>
      </c>
      <c r="S27" s="139">
        <v>10</v>
      </c>
      <c r="T27" s="139">
        <v>0</v>
      </c>
      <c r="U27" s="139">
        <v>0</v>
      </c>
      <c r="V27" s="139">
        <v>0</v>
      </c>
      <c r="W27" s="139">
        <v>0</v>
      </c>
    </row>
    <row r="28" spans="1:23" s="41" customFormat="1" ht="15" customHeight="1">
      <c r="A28" s="136" t="s">
        <v>6</v>
      </c>
      <c r="B28" s="146" t="s">
        <v>130</v>
      </c>
      <c r="C28" s="138" t="s">
        <v>39</v>
      </c>
      <c r="D28" s="139">
        <v>10.82</v>
      </c>
      <c r="E28" s="139">
        <v>1.68</v>
      </c>
      <c r="F28" s="139">
        <v>4.4800000000000004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4.66</v>
      </c>
    </row>
    <row r="29" spans="1:23" s="41" customFormat="1" ht="15" customHeight="1">
      <c r="A29" s="136" t="s">
        <v>10</v>
      </c>
      <c r="B29" s="146" t="s">
        <v>136</v>
      </c>
      <c r="C29" s="138" t="s">
        <v>28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</row>
    <row r="30" spans="1:23" s="41" customFormat="1" ht="15" customHeight="1">
      <c r="A30" s="136" t="s">
        <v>11</v>
      </c>
      <c r="B30" s="142" t="s">
        <v>109</v>
      </c>
      <c r="C30" s="138" t="s">
        <v>26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</row>
    <row r="31" spans="1:23" s="41" customFormat="1" ht="15" customHeight="1">
      <c r="A31" s="136" t="s">
        <v>12</v>
      </c>
      <c r="B31" s="142" t="s">
        <v>110</v>
      </c>
      <c r="C31" s="138" t="s">
        <v>27</v>
      </c>
      <c r="D31" s="139">
        <v>0.2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0.2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</row>
    <row r="32" spans="1:23" s="41" customFormat="1" ht="28.15" customHeight="1">
      <c r="A32" s="136" t="s">
        <v>13</v>
      </c>
      <c r="B32" s="142" t="s">
        <v>258</v>
      </c>
      <c r="C32" s="138" t="s">
        <v>259</v>
      </c>
      <c r="D32" s="139">
        <v>1.1299999999999999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0.23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0.28999999999999998</v>
      </c>
      <c r="U32" s="139">
        <v>0</v>
      </c>
      <c r="V32" s="139">
        <v>0.09</v>
      </c>
      <c r="W32" s="139">
        <v>0.52</v>
      </c>
    </row>
    <row r="33" spans="1:23" s="41" customFormat="1" ht="12.75" customHeight="1">
      <c r="A33" s="136"/>
      <c r="B33" s="148" t="s">
        <v>188</v>
      </c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</row>
    <row r="34" spans="1:23" s="41" customFormat="1" ht="15" customHeight="1">
      <c r="A34" s="147" t="s">
        <v>260</v>
      </c>
      <c r="B34" s="148" t="s">
        <v>160</v>
      </c>
      <c r="C34" s="138" t="s">
        <v>55</v>
      </c>
      <c r="D34" s="139">
        <v>0.54</v>
      </c>
      <c r="E34" s="139">
        <v>0</v>
      </c>
      <c r="F34" s="139">
        <v>0</v>
      </c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>
        <v>0.28999999999999998</v>
      </c>
      <c r="U34" s="139"/>
      <c r="V34" s="139">
        <v>0.09</v>
      </c>
      <c r="W34" s="139">
        <v>0.16</v>
      </c>
    </row>
    <row r="35" spans="1:23" s="41" customFormat="1" ht="15" customHeight="1">
      <c r="A35" s="147" t="s">
        <v>262</v>
      </c>
      <c r="B35" s="148" t="s">
        <v>263</v>
      </c>
      <c r="C35" s="138" t="s">
        <v>43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</row>
    <row r="36" spans="1:23" s="41" customFormat="1" ht="15" customHeight="1">
      <c r="A36" s="147" t="s">
        <v>264</v>
      </c>
      <c r="B36" s="148" t="s">
        <v>161</v>
      </c>
      <c r="C36" s="138" t="s">
        <v>56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</row>
    <row r="37" spans="1:23" s="41" customFormat="1" ht="15" customHeight="1">
      <c r="A37" s="147" t="s">
        <v>265</v>
      </c>
      <c r="B37" s="148" t="s">
        <v>162</v>
      </c>
      <c r="C37" s="138" t="s">
        <v>57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 s="41" customFormat="1" ht="15" customHeight="1">
      <c r="A38" s="147" t="s">
        <v>266</v>
      </c>
      <c r="B38" s="148" t="s">
        <v>267</v>
      </c>
      <c r="C38" s="138" t="s">
        <v>58</v>
      </c>
      <c r="D38" s="139">
        <v>0.59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0.23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0.36</v>
      </c>
    </row>
    <row r="39" spans="1:23" s="41" customFormat="1" ht="15" customHeight="1">
      <c r="A39" s="147" t="s">
        <v>268</v>
      </c>
      <c r="B39" s="148" t="s">
        <v>269</v>
      </c>
      <c r="C39" s="138" t="s">
        <v>42</v>
      </c>
      <c r="D39" s="139">
        <v>0</v>
      </c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39">
        <v>0</v>
      </c>
      <c r="W39" s="139">
        <v>0</v>
      </c>
    </row>
    <row r="40" spans="1:23" s="41" customFormat="1" ht="15" customHeight="1">
      <c r="A40" s="147" t="s">
        <v>270</v>
      </c>
      <c r="B40" s="142" t="s">
        <v>271</v>
      </c>
      <c r="C40" s="138" t="s">
        <v>272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</row>
    <row r="41" spans="1:23" s="41" customFormat="1" ht="15" customHeight="1">
      <c r="A41" s="147" t="s">
        <v>273</v>
      </c>
      <c r="B41" s="142" t="s">
        <v>274</v>
      </c>
      <c r="C41" s="138" t="s">
        <v>275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</row>
    <row r="42" spans="1:23" s="41" customFormat="1" ht="15" customHeight="1">
      <c r="A42" s="147" t="s">
        <v>276</v>
      </c>
      <c r="B42" s="146" t="s">
        <v>144</v>
      </c>
      <c r="C42" s="138" t="s">
        <v>145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</row>
    <row r="43" spans="1:23" s="41" customFormat="1" ht="15" customHeight="1">
      <c r="A43" s="147" t="s">
        <v>277</v>
      </c>
      <c r="B43" s="146" t="s">
        <v>278</v>
      </c>
      <c r="C43" s="138" t="s">
        <v>279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</row>
    <row r="44" spans="1:23" s="41" customFormat="1" ht="15" customHeight="1">
      <c r="A44" s="136" t="s">
        <v>68</v>
      </c>
      <c r="B44" s="146" t="s">
        <v>280</v>
      </c>
      <c r="C44" s="138" t="s">
        <v>281</v>
      </c>
      <c r="D44" s="139">
        <v>61.230000000000004</v>
      </c>
      <c r="E44" s="139">
        <v>0</v>
      </c>
      <c r="F44" s="139">
        <v>5</v>
      </c>
      <c r="G44" s="139">
        <v>5.5</v>
      </c>
      <c r="H44" s="139">
        <v>0</v>
      </c>
      <c r="I44" s="139">
        <v>0</v>
      </c>
      <c r="J44" s="139">
        <v>7</v>
      </c>
      <c r="K44" s="139">
        <v>0</v>
      </c>
      <c r="L44" s="139">
        <v>8.5299999999999994</v>
      </c>
      <c r="M44" s="139">
        <v>0</v>
      </c>
      <c r="N44" s="139">
        <v>0</v>
      </c>
      <c r="O44" s="139">
        <v>0</v>
      </c>
      <c r="P44" s="139">
        <v>7</v>
      </c>
      <c r="Q44" s="139">
        <v>3.2</v>
      </c>
      <c r="R44" s="139">
        <v>0</v>
      </c>
      <c r="S44" s="139">
        <v>20</v>
      </c>
      <c r="T44" s="139">
        <v>0</v>
      </c>
      <c r="U44" s="139">
        <v>0</v>
      </c>
      <c r="V44" s="139">
        <v>0</v>
      </c>
      <c r="W44" s="139">
        <v>5</v>
      </c>
    </row>
    <row r="45" spans="1:23" s="41" customFormat="1" ht="15" customHeight="1">
      <c r="A45" s="136"/>
      <c r="B45" s="146" t="s">
        <v>188</v>
      </c>
      <c r="C45" s="138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</row>
    <row r="46" spans="1:23" s="41" customFormat="1" ht="15" customHeight="1">
      <c r="A46" s="136" t="s">
        <v>282</v>
      </c>
      <c r="B46" s="146" t="s">
        <v>344</v>
      </c>
      <c r="C46" s="138" t="s">
        <v>345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</row>
    <row r="47" spans="1:23" s="41" customFormat="1" ht="15" customHeight="1">
      <c r="A47" s="136"/>
      <c r="B47" s="146" t="s">
        <v>188</v>
      </c>
      <c r="C47" s="138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</row>
    <row r="48" spans="1:23" s="41" customFormat="1" ht="15" customHeight="1">
      <c r="A48" s="136" t="s">
        <v>282</v>
      </c>
      <c r="B48" s="142" t="s">
        <v>142</v>
      </c>
      <c r="C48" s="138" t="s">
        <v>143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</row>
    <row r="49" spans="1:23" s="41" customFormat="1" ht="15" customHeight="1">
      <c r="A49" s="136" t="s">
        <v>283</v>
      </c>
      <c r="B49" s="142" t="s">
        <v>119</v>
      </c>
      <c r="C49" s="138" t="s">
        <v>75</v>
      </c>
      <c r="D49" s="139">
        <v>8.5299999999999994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8.5299999999999994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39">
        <v>0</v>
      </c>
      <c r="W49" s="139">
        <v>0</v>
      </c>
    </row>
    <row r="50" spans="1:23" s="41" customFormat="1" ht="15" customHeight="1">
      <c r="A50" s="136" t="s">
        <v>284</v>
      </c>
      <c r="B50" s="137" t="s">
        <v>285</v>
      </c>
      <c r="C50" s="138" t="s">
        <v>286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</row>
    <row r="51" spans="1:23" s="41" customFormat="1" ht="15" customHeight="1">
      <c r="A51" s="136" t="s">
        <v>287</v>
      </c>
      <c r="B51" s="142" t="s">
        <v>120</v>
      </c>
      <c r="C51" s="138" t="s">
        <v>71</v>
      </c>
      <c r="D51" s="139">
        <v>35.200000000000003</v>
      </c>
      <c r="E51" s="139">
        <v>0</v>
      </c>
      <c r="F51" s="139">
        <v>5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7</v>
      </c>
      <c r="Q51" s="139">
        <v>3.2</v>
      </c>
      <c r="R51" s="139">
        <v>0</v>
      </c>
      <c r="S51" s="139">
        <v>20</v>
      </c>
      <c r="T51" s="139">
        <v>0</v>
      </c>
      <c r="U51" s="139">
        <v>0</v>
      </c>
      <c r="V51" s="139">
        <v>0</v>
      </c>
      <c r="W51" s="139">
        <v>0</v>
      </c>
    </row>
    <row r="52" spans="1:23" s="41" customFormat="1" ht="15" customHeight="1">
      <c r="A52" s="136" t="s">
        <v>288</v>
      </c>
      <c r="B52" s="148" t="s">
        <v>121</v>
      </c>
      <c r="C52" s="138" t="s">
        <v>23</v>
      </c>
      <c r="D52" s="139">
        <v>5.5</v>
      </c>
      <c r="E52" s="139">
        <v>0</v>
      </c>
      <c r="F52" s="139">
        <v>0</v>
      </c>
      <c r="G52" s="139">
        <v>0.5</v>
      </c>
      <c r="H52" s="139">
        <v>0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39">
        <v>0</v>
      </c>
      <c r="W52" s="139">
        <v>5</v>
      </c>
    </row>
    <row r="53" spans="1:23" s="41" customFormat="1" ht="15" customHeight="1">
      <c r="A53" s="136" t="s">
        <v>289</v>
      </c>
      <c r="B53" s="142" t="s">
        <v>122</v>
      </c>
      <c r="C53" s="138" t="s">
        <v>59</v>
      </c>
      <c r="D53" s="139">
        <v>12</v>
      </c>
      <c r="E53" s="139">
        <v>0</v>
      </c>
      <c r="F53" s="139">
        <v>0</v>
      </c>
      <c r="G53" s="139">
        <v>5</v>
      </c>
      <c r="H53" s="139">
        <v>0</v>
      </c>
      <c r="I53" s="139">
        <v>0</v>
      </c>
      <c r="J53" s="139">
        <v>7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39">
        <v>0</v>
      </c>
      <c r="W53" s="139">
        <v>0</v>
      </c>
    </row>
    <row r="54" spans="1:23" s="41" customFormat="1" ht="15" customHeight="1">
      <c r="A54" s="136" t="s">
        <v>69</v>
      </c>
      <c r="B54" s="148" t="s">
        <v>346</v>
      </c>
      <c r="C54" s="138" t="s">
        <v>291</v>
      </c>
      <c r="D54" s="139">
        <v>42.370000000000012</v>
      </c>
      <c r="E54" s="139">
        <v>1</v>
      </c>
      <c r="F54" s="139">
        <v>0</v>
      </c>
      <c r="G54" s="139">
        <v>0.03</v>
      </c>
      <c r="H54" s="139">
        <v>0</v>
      </c>
      <c r="I54" s="139">
        <v>0</v>
      </c>
      <c r="J54" s="139">
        <v>2.9699999999999998</v>
      </c>
      <c r="K54" s="139">
        <v>0</v>
      </c>
      <c r="L54" s="139">
        <v>0</v>
      </c>
      <c r="M54" s="139">
        <v>0</v>
      </c>
      <c r="N54" s="139">
        <v>0</v>
      </c>
      <c r="O54" s="139">
        <v>0.02</v>
      </c>
      <c r="P54" s="139">
        <v>0</v>
      </c>
      <c r="Q54" s="139">
        <v>4.87</v>
      </c>
      <c r="R54" s="139">
        <v>0</v>
      </c>
      <c r="S54" s="139">
        <v>28.27</v>
      </c>
      <c r="T54" s="139">
        <v>0.1</v>
      </c>
      <c r="U54" s="139">
        <v>0</v>
      </c>
      <c r="V54" s="139">
        <v>0</v>
      </c>
      <c r="W54" s="139">
        <v>5.1099999999999994</v>
      </c>
    </row>
    <row r="55" spans="1:23" s="41" customFormat="1" ht="15" customHeight="1">
      <c r="A55" s="142"/>
      <c r="B55" s="148" t="s">
        <v>188</v>
      </c>
      <c r="C55" s="138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</row>
    <row r="56" spans="1:23" s="41" customFormat="1" ht="15" customHeight="1">
      <c r="A56" s="136" t="s">
        <v>292</v>
      </c>
      <c r="B56" s="148" t="s">
        <v>293</v>
      </c>
      <c r="C56" s="138" t="s">
        <v>60</v>
      </c>
      <c r="D56" s="139">
        <v>20.520000000000003</v>
      </c>
      <c r="E56" s="139">
        <v>1</v>
      </c>
      <c r="F56" s="139">
        <v>0</v>
      </c>
      <c r="G56" s="139">
        <v>0</v>
      </c>
      <c r="H56" s="139">
        <v>0</v>
      </c>
      <c r="I56" s="139">
        <v>0</v>
      </c>
      <c r="J56" s="139">
        <v>1.17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18.25</v>
      </c>
      <c r="T56" s="139">
        <v>0.1</v>
      </c>
      <c r="U56" s="139">
        <v>0</v>
      </c>
      <c r="V56" s="139">
        <v>0</v>
      </c>
      <c r="W56" s="139">
        <v>0</v>
      </c>
    </row>
    <row r="57" spans="1:23" s="41" customFormat="1" ht="15" customHeight="1">
      <c r="A57" s="136" t="s">
        <v>294</v>
      </c>
      <c r="B57" s="148" t="s">
        <v>295</v>
      </c>
      <c r="C57" s="138" t="s">
        <v>61</v>
      </c>
      <c r="D57" s="139">
        <v>14.3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10</v>
      </c>
      <c r="T57" s="139">
        <v>0</v>
      </c>
      <c r="U57" s="139">
        <v>0</v>
      </c>
      <c r="V57" s="139">
        <v>0</v>
      </c>
      <c r="W57" s="139">
        <v>4.3</v>
      </c>
    </row>
    <row r="58" spans="1:23" s="41" customFormat="1" ht="15" customHeight="1">
      <c r="A58" s="136" t="s">
        <v>296</v>
      </c>
      <c r="B58" s="148" t="s">
        <v>297</v>
      </c>
      <c r="C58" s="138" t="s">
        <v>298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</row>
    <row r="59" spans="1:23" s="41" customFormat="1" ht="15" customHeight="1">
      <c r="A59" s="136" t="s">
        <v>299</v>
      </c>
      <c r="B59" s="148" t="s">
        <v>300</v>
      </c>
      <c r="C59" s="138" t="s">
        <v>301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</row>
    <row r="60" spans="1:23" s="41" customFormat="1" ht="15" customHeight="1">
      <c r="A60" s="136" t="s">
        <v>302</v>
      </c>
      <c r="B60" s="148" t="s">
        <v>347</v>
      </c>
      <c r="C60" s="138" t="s">
        <v>304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</row>
    <row r="61" spans="1:23" s="41" customFormat="1" ht="16.5" customHeight="1">
      <c r="A61" s="136" t="s">
        <v>305</v>
      </c>
      <c r="B61" s="145" t="s">
        <v>306</v>
      </c>
      <c r="C61" s="138" t="s">
        <v>46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39">
        <v>0</v>
      </c>
      <c r="W61" s="139">
        <v>0</v>
      </c>
    </row>
    <row r="62" spans="1:23">
      <c r="A62" s="136" t="s">
        <v>307</v>
      </c>
      <c r="B62" s="148" t="s">
        <v>308</v>
      </c>
      <c r="C62" s="138" t="s">
        <v>24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39">
        <v>0</v>
      </c>
      <c r="W62" s="139">
        <v>0</v>
      </c>
    </row>
    <row r="63" spans="1:23" ht="28">
      <c r="A63" s="136" t="s">
        <v>309</v>
      </c>
      <c r="B63" s="148" t="s">
        <v>310</v>
      </c>
      <c r="C63" s="138" t="s">
        <v>25</v>
      </c>
      <c r="D63" s="139">
        <v>0.13</v>
      </c>
      <c r="E63" s="139">
        <v>0</v>
      </c>
      <c r="F63" s="139">
        <v>0</v>
      </c>
      <c r="G63" s="139">
        <v>0.03</v>
      </c>
      <c r="H63" s="139">
        <v>0</v>
      </c>
      <c r="I63" s="139">
        <v>0</v>
      </c>
      <c r="J63" s="139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0.02</v>
      </c>
      <c r="P63" s="139">
        <v>0</v>
      </c>
      <c r="Q63" s="139">
        <v>0</v>
      </c>
      <c r="R63" s="139">
        <v>0</v>
      </c>
      <c r="S63" s="139">
        <v>0.02</v>
      </c>
      <c r="T63" s="139">
        <v>0</v>
      </c>
      <c r="U63" s="139">
        <v>0</v>
      </c>
      <c r="V63" s="139">
        <v>0</v>
      </c>
      <c r="W63" s="139">
        <v>0.06</v>
      </c>
    </row>
    <row r="64" spans="1:23">
      <c r="A64" s="136" t="s">
        <v>311</v>
      </c>
      <c r="B64" s="148" t="s">
        <v>312</v>
      </c>
      <c r="C64" s="138" t="s">
        <v>63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 ht="28">
      <c r="A65" s="136" t="s">
        <v>313</v>
      </c>
      <c r="B65" s="146" t="s">
        <v>314</v>
      </c>
      <c r="C65" s="138" t="s">
        <v>62</v>
      </c>
      <c r="D65" s="139">
        <v>7.42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1.8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4.87</v>
      </c>
      <c r="R65" s="139">
        <v>0</v>
      </c>
      <c r="S65" s="139">
        <v>0</v>
      </c>
      <c r="T65" s="139">
        <v>0</v>
      </c>
      <c r="U65" s="139">
        <v>0</v>
      </c>
      <c r="V65" s="139">
        <v>0</v>
      </c>
      <c r="W65" s="139">
        <v>0.75</v>
      </c>
    </row>
    <row r="66" spans="1:23">
      <c r="A66" s="136" t="s">
        <v>123</v>
      </c>
      <c r="B66" s="146" t="s">
        <v>315</v>
      </c>
      <c r="C66" s="138" t="s">
        <v>64</v>
      </c>
      <c r="D66" s="139">
        <v>5.2</v>
      </c>
      <c r="E66" s="139">
        <v>0</v>
      </c>
      <c r="F66" s="139">
        <v>0</v>
      </c>
      <c r="G66" s="139">
        <v>4.2</v>
      </c>
      <c r="H66" s="139">
        <v>0.18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0.82</v>
      </c>
    </row>
    <row r="67" spans="1:23">
      <c r="A67" s="136" t="s">
        <v>124</v>
      </c>
      <c r="B67" s="146" t="s">
        <v>348</v>
      </c>
      <c r="C67" s="138" t="s">
        <v>65</v>
      </c>
      <c r="D67" s="139">
        <v>2.16</v>
      </c>
      <c r="E67" s="139">
        <v>0</v>
      </c>
      <c r="F67" s="139">
        <v>0</v>
      </c>
      <c r="G67" s="139">
        <v>1.6</v>
      </c>
      <c r="H67" s="139">
        <v>0</v>
      </c>
      <c r="I67" s="139">
        <v>0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7.0000000000000007E-2</v>
      </c>
      <c r="U67" s="139">
        <v>0.49</v>
      </c>
      <c r="V67" s="139">
        <v>0</v>
      </c>
      <c r="W67" s="139">
        <v>0</v>
      </c>
    </row>
    <row r="68" spans="1:23" ht="28">
      <c r="A68" s="136" t="s">
        <v>125</v>
      </c>
      <c r="B68" s="146" t="s">
        <v>349</v>
      </c>
      <c r="C68" s="138" t="s">
        <v>40</v>
      </c>
      <c r="D68" s="139">
        <v>9.77</v>
      </c>
      <c r="E68" s="139">
        <v>0</v>
      </c>
      <c r="F68" s="139">
        <v>0</v>
      </c>
      <c r="G68" s="139">
        <v>6.4</v>
      </c>
      <c r="H68" s="139">
        <v>0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3.37</v>
      </c>
      <c r="T68" s="139">
        <v>0</v>
      </c>
      <c r="U68" s="139">
        <v>0</v>
      </c>
      <c r="V68" s="139">
        <v>0</v>
      </c>
      <c r="W68" s="139">
        <v>0</v>
      </c>
    </row>
    <row r="69" spans="1:23">
      <c r="A69" s="136" t="s">
        <v>126</v>
      </c>
      <c r="B69" s="146" t="s">
        <v>70</v>
      </c>
      <c r="C69" s="138" t="s">
        <v>317</v>
      </c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</row>
    <row r="70" spans="1:23">
      <c r="A70" s="136"/>
      <c r="B70" s="146" t="s">
        <v>188</v>
      </c>
      <c r="C70" s="138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</row>
    <row r="71" spans="1:23" ht="28">
      <c r="A71" s="136" t="s">
        <v>318</v>
      </c>
      <c r="B71" s="146" t="s">
        <v>319</v>
      </c>
      <c r="C71" s="138" t="s">
        <v>67</v>
      </c>
      <c r="D71" s="139">
        <v>0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39">
        <v>0</v>
      </c>
      <c r="W71" s="139">
        <v>0</v>
      </c>
    </row>
    <row r="72" spans="1:23" ht="28">
      <c r="A72" s="136" t="s">
        <v>320</v>
      </c>
      <c r="B72" s="146" t="s">
        <v>350</v>
      </c>
      <c r="C72" s="138" t="s">
        <v>66</v>
      </c>
      <c r="D72" s="139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</row>
    <row r="73" spans="1:23">
      <c r="A73" s="136" t="s">
        <v>127</v>
      </c>
      <c r="B73" s="146" t="s">
        <v>137</v>
      </c>
      <c r="C73" s="138" t="s">
        <v>41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</row>
  </sheetData>
  <mergeCells count="8">
    <mergeCell ref="A2:W2"/>
    <mergeCell ref="A3:W3"/>
    <mergeCell ref="A1:B1"/>
    <mergeCell ref="A5:A6"/>
    <mergeCell ref="B5:B6"/>
    <mergeCell ref="C5:C6"/>
    <mergeCell ref="D5:D6"/>
    <mergeCell ref="E5:W5"/>
  </mergeCells>
  <pageMargins left="0.94488188976377963" right="0.39370078740157483" top="0.51181102362204722" bottom="0.51181102362204722" header="0" footer="0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7"/>
  <sheetViews>
    <sheetView showZeros="0" topLeftCell="A27" workbookViewId="0">
      <selection activeCell="A6" sqref="A6:D35"/>
    </sheetView>
  </sheetViews>
  <sheetFormatPr defaultColWidth="8.81640625" defaultRowHeight="14"/>
  <cols>
    <col min="1" max="1" width="5.1796875" style="24" bestFit="1" customWidth="1"/>
    <col min="2" max="2" width="41.453125" style="23" customWidth="1"/>
    <col min="3" max="3" width="11.7265625" style="22" customWidth="1"/>
    <col min="4" max="4" width="11.54296875" style="23" customWidth="1"/>
    <col min="5" max="7" width="8.7265625" style="23" customWidth="1"/>
    <col min="8" max="8" width="8.26953125" style="23" customWidth="1"/>
    <col min="9" max="9" width="1.453125" style="23" hidden="1" customWidth="1"/>
    <col min="10" max="11" width="8.7265625" style="23" customWidth="1"/>
    <col min="12" max="12" width="5.81640625" style="23" customWidth="1"/>
    <col min="13" max="13" width="1" style="23" hidden="1" customWidth="1"/>
    <col min="14" max="23" width="8.7265625" style="23" customWidth="1"/>
    <col min="24" max="16384" width="8.81640625" style="23"/>
  </cols>
  <sheetData>
    <row r="1" spans="1:23" ht="19.5" customHeight="1">
      <c r="A1" s="259" t="s">
        <v>354</v>
      </c>
      <c r="B1" s="259"/>
    </row>
    <row r="2" spans="1:23" ht="16.5" customHeight="1">
      <c r="A2" s="258" t="s">
        <v>224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</row>
    <row r="3" spans="1:23" ht="19.5" customHeight="1">
      <c r="A3" s="234" t="s">
        <v>198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</row>
    <row r="4" spans="1:23">
      <c r="A4" s="161" t="s">
        <v>218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267" t="s">
        <v>132</v>
      </c>
      <c r="W4" s="267"/>
    </row>
    <row r="5" spans="1:23" ht="15" hidden="1" customHeight="1">
      <c r="A5" s="162"/>
      <c r="B5" s="162"/>
      <c r="C5" s="162"/>
      <c r="D5" s="163"/>
    </row>
    <row r="6" spans="1:23" s="164" customFormat="1">
      <c r="A6" s="260" t="s">
        <v>14</v>
      </c>
      <c r="B6" s="261" t="s">
        <v>131</v>
      </c>
      <c r="C6" s="261" t="s">
        <v>29</v>
      </c>
      <c r="D6" s="260" t="s">
        <v>146</v>
      </c>
      <c r="E6" s="264" t="s">
        <v>194</v>
      </c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6"/>
    </row>
    <row r="7" spans="1:23" s="70" customFormat="1" ht="64.150000000000006" customHeight="1">
      <c r="A7" s="260"/>
      <c r="B7" s="261"/>
      <c r="C7" s="262"/>
      <c r="D7" s="263"/>
      <c r="E7" s="69" t="s">
        <v>171</v>
      </c>
      <c r="F7" s="69" t="s">
        <v>172</v>
      </c>
      <c r="G7" s="69" t="s">
        <v>173</v>
      </c>
      <c r="H7" s="69" t="s">
        <v>174</v>
      </c>
      <c r="I7" s="69"/>
      <c r="J7" s="69" t="s">
        <v>175</v>
      </c>
      <c r="K7" s="69" t="s">
        <v>176</v>
      </c>
      <c r="L7" s="69" t="s">
        <v>177</v>
      </c>
      <c r="M7" s="69"/>
      <c r="N7" s="69" t="s">
        <v>178</v>
      </c>
      <c r="O7" s="69" t="s">
        <v>179</v>
      </c>
      <c r="P7" s="69" t="s">
        <v>180</v>
      </c>
      <c r="Q7" s="69" t="s">
        <v>181</v>
      </c>
      <c r="R7" s="69" t="s">
        <v>182</v>
      </c>
      <c r="S7" s="69" t="s">
        <v>183</v>
      </c>
      <c r="T7" s="69" t="s">
        <v>184</v>
      </c>
      <c r="U7" s="69" t="s">
        <v>185</v>
      </c>
      <c r="V7" s="69" t="s">
        <v>186</v>
      </c>
      <c r="W7" s="69" t="s">
        <v>187</v>
      </c>
    </row>
    <row r="8" spans="1:23" s="72" customFormat="1" ht="28">
      <c r="A8" s="71">
        <v>-1</v>
      </c>
      <c r="B8" s="71">
        <v>-2</v>
      </c>
      <c r="C8" s="71">
        <v>-3</v>
      </c>
      <c r="D8" s="71" t="s">
        <v>195</v>
      </c>
      <c r="E8" s="71">
        <v>-5</v>
      </c>
      <c r="F8" s="71">
        <v>-6</v>
      </c>
      <c r="G8" s="71">
        <v>-7</v>
      </c>
      <c r="H8" s="71">
        <v>-8</v>
      </c>
      <c r="I8" s="71"/>
      <c r="J8" s="71">
        <v>-9</v>
      </c>
      <c r="K8" s="71">
        <v>-10</v>
      </c>
      <c r="L8" s="71">
        <v>-11</v>
      </c>
      <c r="M8" s="71"/>
      <c r="N8" s="71">
        <v>-12</v>
      </c>
      <c r="O8" s="71">
        <v>-13</v>
      </c>
      <c r="P8" s="71">
        <v>-14</v>
      </c>
      <c r="Q8" s="71">
        <v>-15</v>
      </c>
      <c r="R8" s="71">
        <v>-16</v>
      </c>
      <c r="S8" s="71">
        <v>-17</v>
      </c>
      <c r="T8" s="71">
        <v>-18</v>
      </c>
      <c r="U8" s="71">
        <v>-19</v>
      </c>
      <c r="V8" s="71">
        <v>-20</v>
      </c>
      <c r="W8" s="71">
        <v>-21</v>
      </c>
    </row>
    <row r="9" spans="1:23" s="168" customFormat="1">
      <c r="A9" s="165">
        <v>1</v>
      </c>
      <c r="B9" s="166" t="s">
        <v>196</v>
      </c>
      <c r="C9" s="165" t="s">
        <v>149</v>
      </c>
      <c r="D9" s="189">
        <v>2281.4499999999998</v>
      </c>
      <c r="E9" s="167">
        <v>84.61999999999999</v>
      </c>
      <c r="F9" s="167">
        <v>210.41</v>
      </c>
      <c r="G9" s="167">
        <v>125.78999999999999</v>
      </c>
      <c r="H9" s="167">
        <v>441.59000000000003</v>
      </c>
      <c r="I9" s="167"/>
      <c r="J9" s="167">
        <v>108.00000000000001</v>
      </c>
      <c r="K9" s="167">
        <v>83.71</v>
      </c>
      <c r="L9" s="167">
        <v>44.7</v>
      </c>
      <c r="M9" s="167">
        <v>0</v>
      </c>
      <c r="N9" s="167">
        <v>99.710000000000022</v>
      </c>
      <c r="O9" s="167">
        <v>109.64999999999999</v>
      </c>
      <c r="P9" s="167">
        <v>127.75</v>
      </c>
      <c r="Q9" s="167">
        <v>62.449999999999989</v>
      </c>
      <c r="R9" s="167">
        <v>95.580000000000013</v>
      </c>
      <c r="S9" s="167">
        <v>218.08999999999997</v>
      </c>
      <c r="T9" s="167">
        <v>93.85</v>
      </c>
      <c r="U9" s="167">
        <v>231.47000000000003</v>
      </c>
      <c r="V9" s="167">
        <v>60.22999999999999</v>
      </c>
      <c r="W9" s="167">
        <v>83.850000000000009</v>
      </c>
    </row>
    <row r="10" spans="1:23" s="74" customFormat="1">
      <c r="A10" s="169"/>
      <c r="B10" s="170" t="s">
        <v>188</v>
      </c>
      <c r="C10" s="169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</row>
    <row r="11" spans="1:23" s="175" customFormat="1">
      <c r="A11" s="172" t="s">
        <v>2</v>
      </c>
      <c r="B11" s="173" t="s">
        <v>135</v>
      </c>
      <c r="C11" s="172" t="s">
        <v>150</v>
      </c>
      <c r="D11" s="174">
        <v>766.16000000000008</v>
      </c>
      <c r="E11" s="174">
        <v>42.29</v>
      </c>
      <c r="F11" s="174">
        <v>117.95000000000002</v>
      </c>
      <c r="G11" s="174">
        <v>6.2200000000000006</v>
      </c>
      <c r="H11" s="174">
        <v>110.77</v>
      </c>
      <c r="I11" s="174"/>
      <c r="J11" s="174">
        <v>36.61</v>
      </c>
      <c r="K11" s="174">
        <v>23.34</v>
      </c>
      <c r="L11" s="174">
        <v>22.599999999999998</v>
      </c>
      <c r="M11" s="174">
        <v>0</v>
      </c>
      <c r="N11" s="174">
        <v>37.93</v>
      </c>
      <c r="O11" s="174">
        <v>47.2</v>
      </c>
      <c r="P11" s="174">
        <v>53.62</v>
      </c>
      <c r="Q11" s="174">
        <v>14.36</v>
      </c>
      <c r="R11" s="174">
        <v>61.27</v>
      </c>
      <c r="S11" s="174">
        <v>93.83</v>
      </c>
      <c r="T11" s="174">
        <v>12.13</v>
      </c>
      <c r="U11" s="174">
        <v>55.350000000000009</v>
      </c>
      <c r="V11" s="174">
        <v>20.49</v>
      </c>
      <c r="W11" s="174">
        <v>10.199999999999999</v>
      </c>
    </row>
    <row r="12" spans="1:23" s="74" customFormat="1">
      <c r="A12" s="172" t="s">
        <v>3</v>
      </c>
      <c r="B12" s="173" t="s">
        <v>251</v>
      </c>
      <c r="C12" s="172" t="s">
        <v>151</v>
      </c>
      <c r="D12" s="174">
        <v>707.95</v>
      </c>
      <c r="E12" s="174">
        <v>34.31</v>
      </c>
      <c r="F12" s="174">
        <v>49.440000000000005</v>
      </c>
      <c r="G12" s="174">
        <v>34.29</v>
      </c>
      <c r="H12" s="174">
        <v>210.9</v>
      </c>
      <c r="I12" s="174"/>
      <c r="J12" s="174">
        <v>25.790000000000003</v>
      </c>
      <c r="K12" s="174">
        <v>20.119999999999997</v>
      </c>
      <c r="L12" s="174">
        <v>9.1499999999999986</v>
      </c>
      <c r="M12" s="174">
        <v>0</v>
      </c>
      <c r="N12" s="174">
        <v>25.470000000000002</v>
      </c>
      <c r="O12" s="174">
        <v>19.569999999999993</v>
      </c>
      <c r="P12" s="174">
        <v>58.25</v>
      </c>
      <c r="Q12" s="174">
        <v>19.489999999999998</v>
      </c>
      <c r="R12" s="174">
        <v>25.000000000000007</v>
      </c>
      <c r="S12" s="174">
        <v>19.41</v>
      </c>
      <c r="T12" s="174">
        <v>37.61</v>
      </c>
      <c r="U12" s="174">
        <v>74.370000000000019</v>
      </c>
      <c r="V12" s="174">
        <v>18.019999999999996</v>
      </c>
      <c r="W12" s="174">
        <v>26.760000000000005</v>
      </c>
    </row>
    <row r="13" spans="1:23" s="164" customFormat="1">
      <c r="A13" s="172" t="s">
        <v>7</v>
      </c>
      <c r="B13" s="173" t="s">
        <v>50</v>
      </c>
      <c r="C13" s="172" t="s">
        <v>152</v>
      </c>
      <c r="D13" s="174">
        <v>337.07</v>
      </c>
      <c r="E13" s="174">
        <v>8.02</v>
      </c>
      <c r="F13" s="174">
        <v>22.86</v>
      </c>
      <c r="G13" s="174">
        <v>31.06</v>
      </c>
      <c r="H13" s="174">
        <v>42.900000000000006</v>
      </c>
      <c r="I13" s="174"/>
      <c r="J13" s="174">
        <v>9.1999999999999993</v>
      </c>
      <c r="K13" s="174">
        <v>14.98</v>
      </c>
      <c r="L13" s="174">
        <v>12.64</v>
      </c>
      <c r="M13" s="174">
        <v>0</v>
      </c>
      <c r="N13" s="174">
        <v>32.24</v>
      </c>
      <c r="O13" s="174">
        <v>27.99</v>
      </c>
      <c r="P13" s="174">
        <v>13.579999999999998</v>
      </c>
      <c r="Q13" s="174">
        <v>16.05</v>
      </c>
      <c r="R13" s="174">
        <v>9.3099999999999987</v>
      </c>
      <c r="S13" s="174">
        <v>32.849999999999994</v>
      </c>
      <c r="T13" s="174">
        <v>8.6999999999999993</v>
      </c>
      <c r="U13" s="174">
        <v>24.65</v>
      </c>
      <c r="V13" s="174">
        <v>10.139999999999999</v>
      </c>
      <c r="W13" s="174">
        <v>19.899999999999999</v>
      </c>
    </row>
    <row r="14" spans="1:23" s="74" customFormat="1">
      <c r="A14" s="172" t="s">
        <v>8</v>
      </c>
      <c r="B14" s="173" t="s">
        <v>118</v>
      </c>
      <c r="C14" s="172" t="s">
        <v>165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/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</row>
    <row r="15" spans="1:23" s="74" customFormat="1">
      <c r="A15" s="172" t="s">
        <v>9</v>
      </c>
      <c r="B15" s="173" t="s">
        <v>117</v>
      </c>
      <c r="C15" s="172" t="s">
        <v>164</v>
      </c>
      <c r="D15" s="174">
        <v>134.03999999999996</v>
      </c>
      <c r="E15" s="174">
        <v>0</v>
      </c>
      <c r="F15" s="174">
        <v>0</v>
      </c>
      <c r="G15" s="174">
        <v>0.72</v>
      </c>
      <c r="H15" s="174">
        <v>46.2</v>
      </c>
      <c r="I15" s="174"/>
      <c r="J15" s="174">
        <v>12</v>
      </c>
      <c r="K15" s="174">
        <v>15</v>
      </c>
      <c r="L15" s="174">
        <v>0.21</v>
      </c>
      <c r="M15" s="174">
        <v>0</v>
      </c>
      <c r="N15" s="174">
        <v>0.65</v>
      </c>
      <c r="O15" s="174">
        <v>12.1</v>
      </c>
      <c r="P15" s="174">
        <v>2.2999999999999998</v>
      </c>
      <c r="Q15" s="174">
        <v>2.1</v>
      </c>
      <c r="R15" s="174">
        <v>0</v>
      </c>
      <c r="S15" s="174">
        <v>37.5</v>
      </c>
      <c r="T15" s="174">
        <v>2.8</v>
      </c>
      <c r="U15" s="174">
        <v>1.2</v>
      </c>
      <c r="V15" s="174">
        <v>1.26</v>
      </c>
      <c r="W15" s="174">
        <v>0</v>
      </c>
    </row>
    <row r="16" spans="1:23" s="74" customFormat="1">
      <c r="A16" s="172" t="s">
        <v>73</v>
      </c>
      <c r="B16" s="173" t="s">
        <v>116</v>
      </c>
      <c r="C16" s="172" t="s">
        <v>153</v>
      </c>
      <c r="D16" s="174">
        <v>138.42000000000002</v>
      </c>
      <c r="E16" s="174">
        <v>0</v>
      </c>
      <c r="F16" s="174">
        <v>5.16</v>
      </c>
      <c r="G16" s="174">
        <v>48.2</v>
      </c>
      <c r="H16" s="174">
        <v>30.82</v>
      </c>
      <c r="I16" s="174"/>
      <c r="J16" s="174">
        <v>2.7</v>
      </c>
      <c r="K16" s="174">
        <v>10.27</v>
      </c>
      <c r="L16" s="174">
        <v>0.1</v>
      </c>
      <c r="M16" s="174">
        <v>0</v>
      </c>
      <c r="N16" s="174">
        <v>0</v>
      </c>
      <c r="O16" s="174">
        <v>2.79</v>
      </c>
      <c r="P16" s="174">
        <v>0</v>
      </c>
      <c r="Q16" s="174">
        <v>4.04</v>
      </c>
      <c r="R16" s="174">
        <v>0</v>
      </c>
      <c r="S16" s="174">
        <v>0</v>
      </c>
      <c r="T16" s="174">
        <v>2.2000000000000002</v>
      </c>
      <c r="U16" s="174">
        <v>8.7100000000000009</v>
      </c>
      <c r="V16" s="174">
        <v>1.24</v>
      </c>
      <c r="W16" s="174">
        <v>22.19</v>
      </c>
    </row>
    <row r="17" spans="1:23" s="74" customFormat="1">
      <c r="A17" s="172"/>
      <c r="B17" s="176" t="s">
        <v>163</v>
      </c>
      <c r="C17" s="177" t="s">
        <v>167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8"/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178">
        <v>0</v>
      </c>
      <c r="U17" s="178">
        <v>0</v>
      </c>
      <c r="V17" s="178">
        <v>0</v>
      </c>
      <c r="W17" s="178">
        <v>0</v>
      </c>
    </row>
    <row r="18" spans="1:23" s="74" customFormat="1">
      <c r="A18" s="172" t="s">
        <v>114</v>
      </c>
      <c r="B18" s="179" t="s">
        <v>197</v>
      </c>
      <c r="C18" s="180" t="s">
        <v>154</v>
      </c>
      <c r="D18" s="181">
        <v>197.35000000000002</v>
      </c>
      <c r="E18" s="181">
        <v>0</v>
      </c>
      <c r="F18" s="181">
        <v>15</v>
      </c>
      <c r="G18" s="181">
        <v>5.3</v>
      </c>
      <c r="H18" s="181">
        <v>0</v>
      </c>
      <c r="I18" s="181"/>
      <c r="J18" s="181">
        <v>21.7</v>
      </c>
      <c r="K18" s="181">
        <v>0</v>
      </c>
      <c r="L18" s="181">
        <v>0</v>
      </c>
      <c r="M18" s="181">
        <v>0</v>
      </c>
      <c r="N18" s="181">
        <v>3.42</v>
      </c>
      <c r="O18" s="181">
        <v>0</v>
      </c>
      <c r="P18" s="181">
        <v>0</v>
      </c>
      <c r="Q18" s="181">
        <v>6.41</v>
      </c>
      <c r="R18" s="181">
        <v>0</v>
      </c>
      <c r="S18" s="181">
        <v>34.5</v>
      </c>
      <c r="T18" s="181">
        <v>30.41</v>
      </c>
      <c r="U18" s="181">
        <v>67.19</v>
      </c>
      <c r="V18" s="181">
        <v>8.6199999999999992</v>
      </c>
      <c r="W18" s="181">
        <v>4.8</v>
      </c>
    </row>
    <row r="19" spans="1:23" s="74" customFormat="1">
      <c r="A19" s="172" t="s">
        <v>115</v>
      </c>
      <c r="B19" s="179" t="s">
        <v>254</v>
      </c>
      <c r="C19" s="180" t="s">
        <v>355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</row>
    <row r="20" spans="1:23" s="74" customFormat="1">
      <c r="A20" s="172" t="s">
        <v>159</v>
      </c>
      <c r="B20" s="179" t="s">
        <v>52</v>
      </c>
      <c r="C20" s="180" t="s">
        <v>166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/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1">
        <v>0</v>
      </c>
      <c r="W20" s="181">
        <v>0</v>
      </c>
    </row>
    <row r="21" spans="1:23" s="74" customFormat="1">
      <c r="A21" s="172" t="s">
        <v>256</v>
      </c>
      <c r="B21" s="179" t="s">
        <v>53</v>
      </c>
      <c r="C21" s="180" t="s">
        <v>155</v>
      </c>
      <c r="D21" s="181">
        <v>0.46</v>
      </c>
      <c r="E21" s="181">
        <v>0</v>
      </c>
      <c r="F21" s="181">
        <v>0</v>
      </c>
      <c r="G21" s="181">
        <v>0</v>
      </c>
      <c r="H21" s="181">
        <v>0</v>
      </c>
      <c r="I21" s="181"/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0</v>
      </c>
      <c r="S21" s="181">
        <v>0</v>
      </c>
      <c r="T21" s="181">
        <v>0</v>
      </c>
      <c r="U21" s="181">
        <v>0</v>
      </c>
      <c r="V21" s="181">
        <v>0.46</v>
      </c>
      <c r="W21" s="181">
        <v>0</v>
      </c>
    </row>
    <row r="22" spans="1:23" s="74" customFormat="1" ht="28">
      <c r="A22" s="165">
        <v>2</v>
      </c>
      <c r="B22" s="166" t="s">
        <v>156</v>
      </c>
      <c r="C22" s="165"/>
      <c r="D22" s="167">
        <f>D24+D25+D26+D27</f>
        <v>31.82</v>
      </c>
      <c r="E22" s="167">
        <f t="shared" ref="E22:W22" si="0">E24+E25+E26+E27</f>
        <v>0</v>
      </c>
      <c r="F22" s="167">
        <f t="shared" si="0"/>
        <v>5</v>
      </c>
      <c r="G22" s="167">
        <f t="shared" si="0"/>
        <v>0</v>
      </c>
      <c r="H22" s="167">
        <f t="shared" si="0"/>
        <v>0</v>
      </c>
      <c r="I22" s="167">
        <f t="shared" si="0"/>
        <v>0</v>
      </c>
      <c r="J22" s="167">
        <f t="shared" si="0"/>
        <v>0</v>
      </c>
      <c r="K22" s="167">
        <f t="shared" si="0"/>
        <v>0</v>
      </c>
      <c r="L22" s="167">
        <f t="shared" si="0"/>
        <v>8.6999999999999993</v>
      </c>
      <c r="M22" s="167">
        <f t="shared" si="0"/>
        <v>0</v>
      </c>
      <c r="N22" s="167">
        <f t="shared" si="0"/>
        <v>0</v>
      </c>
      <c r="O22" s="167">
        <f t="shared" si="0"/>
        <v>4.3499999999999996</v>
      </c>
      <c r="P22" s="167">
        <f t="shared" si="0"/>
        <v>0</v>
      </c>
      <c r="Q22" s="167">
        <f t="shared" si="0"/>
        <v>0</v>
      </c>
      <c r="R22" s="167">
        <f t="shared" si="0"/>
        <v>0</v>
      </c>
      <c r="S22" s="167">
        <f t="shared" si="0"/>
        <v>0</v>
      </c>
      <c r="T22" s="167">
        <f t="shared" si="0"/>
        <v>0</v>
      </c>
      <c r="U22" s="167">
        <f t="shared" si="0"/>
        <v>6.4700000000000006</v>
      </c>
      <c r="V22" s="167">
        <f t="shared" si="0"/>
        <v>0</v>
      </c>
      <c r="W22" s="167">
        <f t="shared" si="0"/>
        <v>7.3</v>
      </c>
    </row>
    <row r="23" spans="1:23" s="164" customFormat="1">
      <c r="A23" s="169"/>
      <c r="B23" s="170" t="s">
        <v>188</v>
      </c>
      <c r="C23" s="169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</row>
    <row r="24" spans="1:23" s="74" customFormat="1" ht="28">
      <c r="A24" s="172" t="s">
        <v>4</v>
      </c>
      <c r="B24" s="182" t="s">
        <v>356</v>
      </c>
      <c r="C24" s="172" t="s">
        <v>376</v>
      </c>
      <c r="D24" s="174">
        <v>0.55000000000000004</v>
      </c>
      <c r="E24" s="174">
        <v>0</v>
      </c>
      <c r="F24" s="174">
        <v>0</v>
      </c>
      <c r="G24" s="174">
        <v>0</v>
      </c>
      <c r="H24" s="174">
        <v>0</v>
      </c>
      <c r="I24" s="174"/>
      <c r="J24" s="174">
        <v>0</v>
      </c>
      <c r="K24" s="174">
        <v>0</v>
      </c>
      <c r="L24" s="174">
        <v>0</v>
      </c>
      <c r="M24" s="174"/>
      <c r="N24" s="174">
        <v>0</v>
      </c>
      <c r="O24" s="174">
        <v>0.55000000000000004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</row>
    <row r="25" spans="1:23" s="74" customFormat="1" ht="28">
      <c r="A25" s="172" t="s">
        <v>6</v>
      </c>
      <c r="B25" s="182" t="s">
        <v>357</v>
      </c>
      <c r="C25" s="172" t="s">
        <v>377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</row>
    <row r="26" spans="1:23" s="74" customFormat="1" ht="28">
      <c r="A26" s="172" t="s">
        <v>10</v>
      </c>
      <c r="B26" s="182" t="s">
        <v>358</v>
      </c>
      <c r="C26" s="172" t="s">
        <v>378</v>
      </c>
      <c r="D26" s="174">
        <v>3.8</v>
      </c>
      <c r="E26" s="174">
        <v>0</v>
      </c>
      <c r="F26" s="174">
        <v>0</v>
      </c>
      <c r="G26" s="174">
        <v>0</v>
      </c>
      <c r="H26" s="174">
        <v>0</v>
      </c>
      <c r="I26" s="174"/>
      <c r="J26" s="174">
        <v>0</v>
      </c>
      <c r="K26" s="174">
        <v>0</v>
      </c>
      <c r="L26" s="174">
        <v>0</v>
      </c>
      <c r="M26" s="174"/>
      <c r="N26" s="174">
        <v>0</v>
      </c>
      <c r="O26" s="174">
        <v>3.8</v>
      </c>
      <c r="P26" s="174">
        <v>0</v>
      </c>
      <c r="Q26" s="174">
        <v>0</v>
      </c>
      <c r="R26" s="174">
        <v>0</v>
      </c>
      <c r="S26" s="174">
        <v>0</v>
      </c>
      <c r="T26" s="174">
        <v>0</v>
      </c>
      <c r="U26" s="174">
        <v>0</v>
      </c>
      <c r="V26" s="174">
        <v>0</v>
      </c>
      <c r="W26" s="174">
        <v>0</v>
      </c>
    </row>
    <row r="27" spans="1:23" s="74" customFormat="1" ht="28">
      <c r="A27" s="172" t="s">
        <v>11</v>
      </c>
      <c r="B27" s="182" t="s">
        <v>359</v>
      </c>
      <c r="C27" s="172" t="s">
        <v>379</v>
      </c>
      <c r="D27" s="174">
        <v>27.47</v>
      </c>
      <c r="E27" s="174">
        <v>0</v>
      </c>
      <c r="F27" s="174">
        <v>5</v>
      </c>
      <c r="G27" s="174">
        <v>0</v>
      </c>
      <c r="H27" s="174">
        <v>0</v>
      </c>
      <c r="I27" s="174"/>
      <c r="J27" s="174">
        <v>0</v>
      </c>
      <c r="K27" s="174">
        <v>0</v>
      </c>
      <c r="L27" s="174">
        <v>8.6999999999999993</v>
      </c>
      <c r="M27" s="174"/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6.4700000000000006</v>
      </c>
      <c r="V27" s="174">
        <v>0</v>
      </c>
      <c r="W27" s="174">
        <v>7.3</v>
      </c>
    </row>
    <row r="28" spans="1:23" s="74" customFormat="1">
      <c r="A28" s="172"/>
      <c r="B28" s="176" t="s">
        <v>163</v>
      </c>
      <c r="C28" s="183" t="s">
        <v>380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23" s="74" customFormat="1" ht="42">
      <c r="A29" s="165">
        <v>3</v>
      </c>
      <c r="B29" s="184" t="s">
        <v>360</v>
      </c>
      <c r="C29" s="185" t="s">
        <v>361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</row>
    <row r="30" spans="1:23" s="74" customFormat="1" ht="28">
      <c r="A30" s="165">
        <v>4</v>
      </c>
      <c r="B30" s="166" t="s">
        <v>362</v>
      </c>
      <c r="C30" s="185"/>
      <c r="D30" s="186">
        <f>D32</f>
        <v>14.41</v>
      </c>
      <c r="E30" s="186">
        <f t="shared" ref="E30:W30" si="1">E32</f>
        <v>3.85</v>
      </c>
      <c r="F30" s="186">
        <f t="shared" si="1"/>
        <v>2.58</v>
      </c>
      <c r="G30" s="186">
        <f t="shared" si="1"/>
        <v>0.6</v>
      </c>
      <c r="H30" s="186">
        <f t="shared" si="1"/>
        <v>0</v>
      </c>
      <c r="I30" s="186">
        <f t="shared" si="1"/>
        <v>0</v>
      </c>
      <c r="J30" s="186">
        <f t="shared" si="1"/>
        <v>0</v>
      </c>
      <c r="K30" s="186">
        <f t="shared" si="1"/>
        <v>0.3</v>
      </c>
      <c r="L30" s="186">
        <f t="shared" si="1"/>
        <v>0</v>
      </c>
      <c r="M30" s="186">
        <f t="shared" si="1"/>
        <v>0</v>
      </c>
      <c r="N30" s="186">
        <f t="shared" si="1"/>
        <v>0.36</v>
      </c>
      <c r="O30" s="186">
        <f t="shared" si="1"/>
        <v>0.1</v>
      </c>
      <c r="P30" s="186">
        <f t="shared" si="1"/>
        <v>0.17</v>
      </c>
      <c r="Q30" s="186">
        <f t="shared" si="1"/>
        <v>0</v>
      </c>
      <c r="R30" s="186">
        <f t="shared" si="1"/>
        <v>0.32</v>
      </c>
      <c r="S30" s="186">
        <f t="shared" si="1"/>
        <v>5.04</v>
      </c>
      <c r="T30" s="186">
        <f t="shared" si="1"/>
        <v>0</v>
      </c>
      <c r="U30" s="186">
        <f t="shared" si="1"/>
        <v>0.5</v>
      </c>
      <c r="V30" s="186">
        <f t="shared" si="1"/>
        <v>0</v>
      </c>
      <c r="W30" s="186">
        <f t="shared" si="1"/>
        <v>0.59</v>
      </c>
    </row>
    <row r="31" spans="1:23" s="74" customFormat="1" ht="42">
      <c r="A31" s="172" t="s">
        <v>363</v>
      </c>
      <c r="B31" s="187" t="s">
        <v>364</v>
      </c>
      <c r="C31" s="188" t="s">
        <v>365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</row>
    <row r="32" spans="1:23" s="74" customFormat="1" ht="28">
      <c r="A32" s="172" t="s">
        <v>366</v>
      </c>
      <c r="B32" s="173" t="s">
        <v>168</v>
      </c>
      <c r="C32" s="172" t="s">
        <v>367</v>
      </c>
      <c r="D32" s="174">
        <v>14.41</v>
      </c>
      <c r="E32" s="174">
        <v>3.85</v>
      </c>
      <c r="F32" s="174">
        <v>2.58</v>
      </c>
      <c r="G32" s="174">
        <v>0.6</v>
      </c>
      <c r="H32" s="174">
        <v>0</v>
      </c>
      <c r="I32" s="174"/>
      <c r="J32" s="174">
        <v>0</v>
      </c>
      <c r="K32" s="174">
        <v>0.3</v>
      </c>
      <c r="L32" s="174">
        <v>0</v>
      </c>
      <c r="M32" s="174"/>
      <c r="N32" s="174">
        <v>0.36</v>
      </c>
      <c r="O32" s="174">
        <v>0.1</v>
      </c>
      <c r="P32" s="174">
        <v>0.17</v>
      </c>
      <c r="Q32" s="174">
        <v>0</v>
      </c>
      <c r="R32" s="174">
        <v>0.32</v>
      </c>
      <c r="S32" s="174">
        <v>5.04</v>
      </c>
      <c r="T32" s="174">
        <v>0</v>
      </c>
      <c r="U32" s="174">
        <v>0.5</v>
      </c>
      <c r="V32" s="174">
        <v>0</v>
      </c>
      <c r="W32" s="174">
        <v>0.59</v>
      </c>
    </row>
    <row r="33" spans="1:23" s="74" customFormat="1" ht="28">
      <c r="A33" s="172" t="s">
        <v>368</v>
      </c>
      <c r="B33" s="173" t="s">
        <v>369</v>
      </c>
      <c r="C33" s="172" t="s">
        <v>370</v>
      </c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</row>
    <row r="34" spans="1:23" s="74" customFormat="1" ht="42">
      <c r="A34" s="172" t="s">
        <v>371</v>
      </c>
      <c r="B34" s="187" t="s">
        <v>372</v>
      </c>
      <c r="C34" s="188" t="s">
        <v>370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</row>
    <row r="35" spans="1:23" s="74" customFormat="1" ht="42">
      <c r="A35" s="172" t="s">
        <v>373</v>
      </c>
      <c r="B35" s="187" t="s">
        <v>374</v>
      </c>
      <c r="C35" s="188" t="s">
        <v>375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</row>
    <row r="36" spans="1:23" s="74" customFormat="1">
      <c r="A36" s="73"/>
      <c r="C36" s="75"/>
    </row>
    <row r="37" spans="1:23" s="74" customFormat="1">
      <c r="A37" s="73"/>
      <c r="C37" s="75"/>
    </row>
    <row r="38" spans="1:23" s="74" customFormat="1">
      <c r="A38" s="73"/>
      <c r="C38" s="75"/>
    </row>
    <row r="39" spans="1:23" s="74" customFormat="1">
      <c r="A39" s="73"/>
      <c r="C39" s="75"/>
    </row>
    <row r="40" spans="1:23" s="74" customFormat="1">
      <c r="A40" s="73"/>
      <c r="C40" s="75"/>
    </row>
    <row r="41" spans="1:23" s="74" customFormat="1">
      <c r="A41" s="73"/>
      <c r="C41" s="75"/>
    </row>
    <row r="42" spans="1:23" s="74" customFormat="1">
      <c r="A42" s="73"/>
      <c r="C42" s="75"/>
    </row>
    <row r="43" spans="1:23" s="74" customFormat="1">
      <c r="A43" s="73"/>
      <c r="C43" s="75"/>
    </row>
    <row r="44" spans="1:23" s="74" customFormat="1">
      <c r="A44" s="73"/>
      <c r="C44" s="75"/>
    </row>
    <row r="45" spans="1:23" s="74" customFormat="1">
      <c r="A45" s="73"/>
      <c r="C45" s="75"/>
    </row>
    <row r="46" spans="1:23" s="74" customFormat="1">
      <c r="A46" s="73"/>
      <c r="C46" s="75"/>
    </row>
    <row r="47" spans="1:23" s="74" customFormat="1">
      <c r="A47" s="73"/>
      <c r="C47" s="75"/>
    </row>
  </sheetData>
  <mergeCells count="9">
    <mergeCell ref="A2:W2"/>
    <mergeCell ref="A3:W3"/>
    <mergeCell ref="A1:B1"/>
    <mergeCell ref="A6:A7"/>
    <mergeCell ref="B6:B7"/>
    <mergeCell ref="C6:C7"/>
    <mergeCell ref="D6:D7"/>
    <mergeCell ref="E6:W6"/>
    <mergeCell ref="V4:W4"/>
  </mergeCells>
  <pageMargins left="1" right="0.10433070899999999" top="0.511811023622047" bottom="0.511811023622047" header="0" footer="0"/>
  <pageSetup paperSize="8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workbookViewId="0">
      <selection activeCell="C1" sqref="C1"/>
    </sheetView>
  </sheetViews>
  <sheetFormatPr defaultColWidth="9.1796875" defaultRowHeight="12.5"/>
  <cols>
    <col min="1" max="1" width="29.81640625" style="1" customWidth="1"/>
    <col min="2" max="2" width="1.26953125" style="1" customWidth="1"/>
    <col min="3" max="3" width="32.1796875" style="1" customWidth="1"/>
    <col min="4" max="16384" width="9.1796875" style="1"/>
  </cols>
  <sheetData>
    <row r="1" spans="1:3">
      <c r="A1" s="2"/>
      <c r="C1" s="2"/>
    </row>
    <row r="2" spans="1:3" ht="13" thickBot="1">
      <c r="A2" s="2"/>
    </row>
    <row r="3" spans="1:3" ht="13" thickBot="1">
      <c r="A3" s="2"/>
      <c r="C3" s="2"/>
    </row>
    <row r="4" spans="1:3">
      <c r="A4" s="2"/>
      <c r="C4" s="2"/>
    </row>
    <row r="5" spans="1:3">
      <c r="C5" s="2"/>
    </row>
    <row r="6" spans="1:3" ht="13" thickBot="1">
      <c r="C6" s="2"/>
    </row>
    <row r="7" spans="1:3">
      <c r="A7" s="2"/>
      <c r="C7" s="2"/>
    </row>
    <row r="8" spans="1:3">
      <c r="A8" s="2"/>
      <c r="C8" s="2"/>
    </row>
    <row r="9" spans="1:3">
      <c r="A9" s="2"/>
      <c r="C9" s="2"/>
    </row>
    <row r="10" spans="1:3">
      <c r="A10" s="2"/>
      <c r="C10" s="2"/>
    </row>
    <row r="11" spans="1:3" ht="13" thickBot="1">
      <c r="A11" s="2"/>
      <c r="C11" s="2"/>
    </row>
    <row r="12" spans="1:3">
      <c r="C12" s="2"/>
    </row>
    <row r="13" spans="1:3" ht="13" thickBot="1">
      <c r="C13" s="2"/>
    </row>
    <row r="14" spans="1:3" ht="13" thickBot="1">
      <c r="A14" s="2"/>
      <c r="C14" s="2"/>
    </row>
    <row r="15" spans="1:3">
      <c r="A15" s="2"/>
    </row>
    <row r="16" spans="1:3" ht="13" thickBot="1">
      <c r="A16" s="2"/>
    </row>
    <row r="17" spans="1:3" ht="13" thickBot="1">
      <c r="A17" s="2"/>
      <c r="C17" s="2"/>
    </row>
    <row r="18" spans="1:3">
      <c r="C18" s="2"/>
    </row>
    <row r="19" spans="1:3">
      <c r="C19" s="2"/>
    </row>
    <row r="20" spans="1:3">
      <c r="A20" s="2"/>
      <c r="C20" s="2"/>
    </row>
    <row r="21" spans="1:3">
      <c r="A21"/>
      <c r="C21" s="2"/>
    </row>
    <row r="22" spans="1:3">
      <c r="A22" s="2"/>
      <c r="C22" s="2"/>
    </row>
    <row r="23" spans="1:3">
      <c r="A23" s="2"/>
      <c r="C23" s="2"/>
    </row>
    <row r="24" spans="1:3">
      <c r="A24" s="2"/>
    </row>
    <row r="25" spans="1:3">
      <c r="A25" s="2"/>
    </row>
    <row r="26" spans="1:3" ht="13" thickBot="1">
      <c r="A26" s="2"/>
      <c r="C26"/>
    </row>
    <row r="27" spans="1:3">
      <c r="A27" s="2"/>
      <c r="C27" s="2"/>
    </row>
    <row r="28" spans="1:3">
      <c r="A28" s="2"/>
      <c r="C28" s="2"/>
    </row>
    <row r="29" spans="1:3">
      <c r="A29" s="2"/>
      <c r="C29" s="2"/>
    </row>
    <row r="30" spans="1:3">
      <c r="A30" s="2"/>
      <c r="C30" s="2"/>
    </row>
    <row r="31" spans="1:3">
      <c r="A31" s="2"/>
      <c r="C31" s="2"/>
    </row>
    <row r="32" spans="1:3">
      <c r="A32" s="2"/>
      <c r="C32" s="2"/>
    </row>
    <row r="33" spans="1:3">
      <c r="A33" s="2"/>
      <c r="C33" s="2"/>
    </row>
    <row r="34" spans="1:3">
      <c r="A34" s="2"/>
      <c r="C34" s="2"/>
    </row>
    <row r="35" spans="1:3">
      <c r="A35" s="2"/>
      <c r="C35" s="2"/>
    </row>
    <row r="36" spans="1:3">
      <c r="A36" s="2"/>
      <c r="C36" s="2"/>
    </row>
    <row r="37" spans="1:3">
      <c r="A37" s="2"/>
    </row>
    <row r="38" spans="1:3">
      <c r="A38" s="2"/>
    </row>
    <row r="39" spans="1:3">
      <c r="A39" s="2"/>
      <c r="C39"/>
    </row>
    <row r="40" spans="1:3">
      <c r="A40" s="2"/>
      <c r="C40" s="2"/>
    </row>
    <row r="41" spans="1:3">
      <c r="A41" s="2"/>
      <c r="C41" s="2"/>
    </row>
  </sheetData>
  <sheetProtection password="8863" sheet="1" objects="1"/>
  <phoneticPr fontId="1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1"/>
  <sheetViews>
    <sheetView workbookViewId="0">
      <selection activeCell="C1" sqref="C1"/>
    </sheetView>
  </sheetViews>
  <sheetFormatPr defaultColWidth="8.26953125" defaultRowHeight="12.5"/>
  <cols>
    <col min="1" max="1" width="27.26953125" style="1" customWidth="1"/>
    <col min="2" max="2" width="1.1796875" style="1" customWidth="1"/>
    <col min="3" max="3" width="29.453125" style="1" customWidth="1"/>
    <col min="4" max="16384" width="8.26953125" style="1"/>
  </cols>
  <sheetData>
    <row r="1" spans="1:3">
      <c r="A1" s="3"/>
      <c r="C1" s="2"/>
    </row>
    <row r="2" spans="1:3" ht="13" thickBot="1">
      <c r="A2" s="3"/>
    </row>
    <row r="3" spans="1:3" ht="13" thickBot="1">
      <c r="A3" s="3"/>
      <c r="C3" s="3"/>
    </row>
    <row r="4" spans="1:3">
      <c r="A4" s="3"/>
      <c r="C4" s="3"/>
    </row>
    <row r="5" spans="1:3">
      <c r="C5" s="3"/>
    </row>
    <row r="6" spans="1:3" ht="13" thickBot="1">
      <c r="C6" s="3"/>
    </row>
    <row r="7" spans="1:3">
      <c r="A7" s="3"/>
      <c r="C7" s="3"/>
    </row>
    <row r="8" spans="1:3">
      <c r="A8" s="3"/>
      <c r="C8" s="3"/>
    </row>
    <row r="9" spans="1:3">
      <c r="A9" s="3"/>
      <c r="C9" s="3"/>
    </row>
    <row r="10" spans="1:3">
      <c r="A10" s="3"/>
      <c r="C10" s="3"/>
    </row>
    <row r="11" spans="1:3" ht="13" thickBot="1">
      <c r="A11" s="3"/>
      <c r="C11" s="3"/>
    </row>
    <row r="12" spans="1:3">
      <c r="C12" s="3"/>
    </row>
    <row r="13" spans="1:3" ht="13" thickBot="1">
      <c r="C13" s="3"/>
    </row>
    <row r="14" spans="1:3" ht="13" thickBot="1">
      <c r="A14" s="3"/>
      <c r="C14" s="3"/>
    </row>
    <row r="15" spans="1:3">
      <c r="A15" s="3"/>
    </row>
    <row r="16" spans="1:3" ht="13" thickBot="1">
      <c r="A16" s="3"/>
    </row>
    <row r="17" spans="1:3" ht="13" thickBot="1">
      <c r="A17" s="3"/>
      <c r="C17" s="3"/>
    </row>
    <row r="18" spans="1:3">
      <c r="C18" s="3"/>
    </row>
    <row r="19" spans="1:3">
      <c r="C19" s="3"/>
    </row>
    <row r="20" spans="1:3">
      <c r="A20" s="3"/>
      <c r="C20" s="3"/>
    </row>
    <row r="21" spans="1:3">
      <c r="A21" s="3"/>
      <c r="C21" s="3"/>
    </row>
    <row r="22" spans="1:3">
      <c r="A22" s="3"/>
      <c r="C22" s="3"/>
    </row>
    <row r="23" spans="1:3">
      <c r="A23" s="3"/>
      <c r="C23" s="3"/>
    </row>
    <row r="24" spans="1:3">
      <c r="A24" s="3"/>
    </row>
    <row r="25" spans="1:3">
      <c r="A25" s="3"/>
    </row>
    <row r="26" spans="1:3" ht="13" thickBot="1">
      <c r="A26" s="3"/>
      <c r="C26" s="3"/>
    </row>
    <row r="27" spans="1:3">
      <c r="A27" s="3"/>
      <c r="C27" s="3"/>
    </row>
    <row r="28" spans="1:3">
      <c r="A28" s="3"/>
      <c r="C28" s="3"/>
    </row>
    <row r="29" spans="1:3">
      <c r="A29" s="3"/>
      <c r="C29" s="3"/>
    </row>
    <row r="30" spans="1:3">
      <c r="A30" s="3"/>
      <c r="C30" s="3"/>
    </row>
    <row r="31" spans="1:3">
      <c r="A31" s="3"/>
      <c r="C31" s="3"/>
    </row>
    <row r="32" spans="1:3">
      <c r="A32" s="3"/>
      <c r="C32" s="3"/>
    </row>
    <row r="33" spans="1:3">
      <c r="A33" s="3"/>
      <c r="C33" s="3"/>
    </row>
    <row r="34" spans="1:3">
      <c r="A34" s="3"/>
      <c r="C34" s="3"/>
    </row>
    <row r="35" spans="1:3">
      <c r="A35" s="3"/>
      <c r="C35" s="3"/>
    </row>
    <row r="36" spans="1:3">
      <c r="A36" s="3"/>
      <c r="C36" s="3"/>
    </row>
    <row r="37" spans="1:3">
      <c r="A37" s="3"/>
    </row>
    <row r="38" spans="1:3">
      <c r="A38" s="3"/>
    </row>
    <row r="39" spans="1:3">
      <c r="A39" s="3"/>
      <c r="C39" s="3"/>
    </row>
    <row r="40" spans="1:3">
      <c r="A40" s="3"/>
      <c r="C40" s="3"/>
    </row>
    <row r="41" spans="1:3">
      <c r="A41" s="3"/>
      <c r="C41" s="3"/>
    </row>
  </sheetData>
  <sheetProtection password="8863" sheet="1" object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Mucluc</vt:lpstr>
      <vt:lpstr>Muc Luc</vt:lpstr>
      <vt:lpstr>BIEU 01.CH</vt:lpstr>
      <vt:lpstr>BIEU 03.CH</vt:lpstr>
      <vt:lpstr>BIEU 05.CH</vt:lpstr>
      <vt:lpstr>BIEU 06.CH</vt:lpstr>
      <vt:lpstr>BIEU 08.CH</vt:lpstr>
      <vt:lpstr>Sheet1</vt:lpstr>
      <vt:lpstr>'BIEU 05.CH'!Print_Titles</vt:lpstr>
    </vt:vector>
  </TitlesOfParts>
  <Company>Bo TNMT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Tam</dc:creator>
  <cp:lastModifiedBy>KHANH</cp:lastModifiedBy>
  <cp:lastPrinted>2022-11-30T00:48:00Z</cp:lastPrinted>
  <dcterms:created xsi:type="dcterms:W3CDTF">2004-03-16T07:33:47Z</dcterms:created>
  <dcterms:modified xsi:type="dcterms:W3CDTF">2025-03-25T17:12:53Z</dcterms:modified>
</cp:coreProperties>
</file>